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110" yWindow="30" windowWidth="12810" windowHeight="15960" tabRatio="500"/>
  </bookViews>
  <sheets>
    <sheet name="Sheet1" sheetId="1" r:id="rId1"/>
    <sheet name="Sheet2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1" l="1"/>
  <c r="F24" i="1"/>
  <c r="H24" i="1"/>
  <c r="I24" i="1"/>
  <c r="K24" i="1"/>
  <c r="L24" i="1"/>
  <c r="N24" i="1"/>
  <c r="O24" i="1"/>
  <c r="Q24" i="1"/>
  <c r="R24" i="1"/>
  <c r="T24" i="1"/>
  <c r="U24" i="1"/>
  <c r="W24" i="1"/>
  <c r="AF24" i="1"/>
  <c r="AA24" i="1"/>
  <c r="AN24" i="1"/>
  <c r="E25" i="1"/>
  <c r="F25" i="1"/>
  <c r="H25" i="1"/>
  <c r="I25" i="1"/>
  <c r="K25" i="1"/>
  <c r="L25" i="1"/>
  <c r="N25" i="1"/>
  <c r="O25" i="1"/>
  <c r="Q25" i="1"/>
  <c r="R25" i="1"/>
  <c r="T25" i="1"/>
  <c r="U25" i="1"/>
  <c r="W25" i="1"/>
  <c r="AF25" i="1"/>
  <c r="AA25" i="1"/>
  <c r="AN25" i="1"/>
  <c r="E26" i="1"/>
  <c r="F26" i="1"/>
  <c r="H26" i="1"/>
  <c r="I26" i="1"/>
  <c r="K26" i="1"/>
  <c r="L26" i="1"/>
  <c r="N26" i="1"/>
  <c r="O26" i="1"/>
  <c r="Q26" i="1"/>
  <c r="R26" i="1"/>
  <c r="T26" i="1"/>
  <c r="U26" i="1"/>
  <c r="W26" i="1"/>
  <c r="AF26" i="1"/>
  <c r="AA26" i="1"/>
  <c r="AN26" i="1"/>
  <c r="E27" i="1"/>
  <c r="F27" i="1"/>
  <c r="H27" i="1"/>
  <c r="I27" i="1"/>
  <c r="K27" i="1"/>
  <c r="L27" i="1"/>
  <c r="N27" i="1"/>
  <c r="O27" i="1"/>
  <c r="Q27" i="1"/>
  <c r="R27" i="1"/>
  <c r="T27" i="1"/>
  <c r="U27" i="1"/>
  <c r="W27" i="1"/>
  <c r="AF27" i="1"/>
  <c r="AA27" i="1"/>
  <c r="AN27" i="1"/>
  <c r="E28" i="1"/>
  <c r="F28" i="1"/>
  <c r="H28" i="1"/>
  <c r="I28" i="1"/>
  <c r="K28" i="1"/>
  <c r="L28" i="1"/>
  <c r="N28" i="1"/>
  <c r="O28" i="1"/>
  <c r="Q28" i="1"/>
  <c r="R28" i="1"/>
  <c r="T28" i="1"/>
  <c r="U28" i="1"/>
  <c r="W28" i="1"/>
  <c r="AF28" i="1"/>
  <c r="AA28" i="1"/>
  <c r="AN28" i="1"/>
  <c r="E29" i="1"/>
  <c r="F29" i="1"/>
  <c r="H29" i="1"/>
  <c r="I29" i="1"/>
  <c r="K29" i="1"/>
  <c r="L29" i="1"/>
  <c r="N29" i="1"/>
  <c r="O29" i="1"/>
  <c r="Q29" i="1"/>
  <c r="R29" i="1"/>
  <c r="T29" i="1"/>
  <c r="U29" i="1"/>
  <c r="W29" i="1"/>
  <c r="AF29" i="1"/>
  <c r="AA29" i="1"/>
  <c r="AN29" i="1"/>
  <c r="E30" i="1"/>
  <c r="F30" i="1"/>
  <c r="H30" i="1"/>
  <c r="I30" i="1"/>
  <c r="K30" i="1"/>
  <c r="L30" i="1"/>
  <c r="N30" i="1"/>
  <c r="O30" i="1"/>
  <c r="Q30" i="1"/>
  <c r="R30" i="1"/>
  <c r="T30" i="1"/>
  <c r="U30" i="1"/>
  <c r="W30" i="1"/>
  <c r="AF30" i="1"/>
  <c r="AA30" i="1"/>
  <c r="AN30" i="1"/>
  <c r="E31" i="1"/>
  <c r="F31" i="1"/>
  <c r="H31" i="1"/>
  <c r="I31" i="1"/>
  <c r="K31" i="1"/>
  <c r="L31" i="1"/>
  <c r="N31" i="1"/>
  <c r="O31" i="1"/>
  <c r="Q31" i="1"/>
  <c r="R31" i="1"/>
  <c r="T31" i="1"/>
  <c r="U31" i="1"/>
  <c r="W31" i="1"/>
  <c r="AF31" i="1"/>
  <c r="AA31" i="1"/>
  <c r="AN31" i="1"/>
  <c r="E32" i="1"/>
  <c r="F32" i="1"/>
  <c r="H32" i="1"/>
  <c r="I32" i="1"/>
  <c r="K32" i="1"/>
  <c r="L32" i="1"/>
  <c r="N32" i="1"/>
  <c r="O32" i="1"/>
  <c r="Q32" i="1"/>
  <c r="R32" i="1"/>
  <c r="T32" i="1"/>
  <c r="U32" i="1"/>
  <c r="W32" i="1"/>
  <c r="AF32" i="1"/>
  <c r="AA32" i="1"/>
  <c r="AN32" i="1"/>
  <c r="E33" i="1"/>
  <c r="F33" i="1"/>
  <c r="H33" i="1"/>
  <c r="I33" i="1"/>
  <c r="K33" i="1"/>
  <c r="L33" i="1"/>
  <c r="N33" i="1"/>
  <c r="O33" i="1"/>
  <c r="Q33" i="1"/>
  <c r="R33" i="1"/>
  <c r="T33" i="1"/>
  <c r="U33" i="1"/>
  <c r="W33" i="1"/>
  <c r="AF33" i="1"/>
  <c r="AA33" i="1"/>
  <c r="AN33" i="1"/>
  <c r="E34" i="1"/>
  <c r="F34" i="1"/>
  <c r="H34" i="1"/>
  <c r="I34" i="1"/>
  <c r="K34" i="1"/>
  <c r="L34" i="1"/>
  <c r="N34" i="1"/>
  <c r="O34" i="1"/>
  <c r="Q34" i="1"/>
  <c r="R34" i="1"/>
  <c r="T34" i="1"/>
  <c r="U34" i="1"/>
  <c r="W34" i="1"/>
  <c r="AF34" i="1"/>
  <c r="AA34" i="1"/>
  <c r="AN34" i="1"/>
  <c r="E35" i="1"/>
  <c r="F35" i="1"/>
  <c r="H35" i="1"/>
  <c r="I35" i="1"/>
  <c r="K35" i="1"/>
  <c r="L35" i="1"/>
  <c r="N35" i="1"/>
  <c r="O35" i="1"/>
  <c r="Q35" i="1"/>
  <c r="R35" i="1"/>
  <c r="T35" i="1"/>
  <c r="U35" i="1"/>
  <c r="W35" i="1"/>
  <c r="AF35" i="1"/>
  <c r="AA35" i="1"/>
  <c r="AN35" i="1"/>
  <c r="E36" i="1"/>
  <c r="F36" i="1"/>
  <c r="H36" i="1"/>
  <c r="I36" i="1"/>
  <c r="K36" i="1"/>
  <c r="L36" i="1"/>
  <c r="N36" i="1"/>
  <c r="O36" i="1"/>
  <c r="Q36" i="1"/>
  <c r="R36" i="1"/>
  <c r="T36" i="1"/>
  <c r="U36" i="1"/>
  <c r="W36" i="1"/>
  <c r="AF36" i="1"/>
  <c r="AA36" i="1"/>
  <c r="AN36" i="1"/>
  <c r="E37" i="1"/>
  <c r="F37" i="1"/>
  <c r="H37" i="1"/>
  <c r="I37" i="1"/>
  <c r="K37" i="1"/>
  <c r="L37" i="1"/>
  <c r="N37" i="1"/>
  <c r="O37" i="1"/>
  <c r="Q37" i="1"/>
  <c r="R37" i="1"/>
  <c r="T37" i="1"/>
  <c r="U37" i="1"/>
  <c r="W37" i="1"/>
  <c r="AF37" i="1"/>
  <c r="AA37" i="1"/>
  <c r="AN37" i="1"/>
  <c r="AN38" i="1"/>
  <c r="E39" i="1"/>
  <c r="F39" i="1"/>
  <c r="H39" i="1"/>
  <c r="I39" i="1"/>
  <c r="K39" i="1"/>
  <c r="L39" i="1"/>
  <c r="N39" i="1"/>
  <c r="O39" i="1"/>
  <c r="Q39" i="1"/>
  <c r="R39" i="1"/>
  <c r="T39" i="1"/>
  <c r="U39" i="1"/>
  <c r="W39" i="1"/>
  <c r="AF39" i="1"/>
  <c r="AA39" i="1"/>
  <c r="AN39" i="1"/>
  <c r="E40" i="1"/>
  <c r="F40" i="1"/>
  <c r="H40" i="1"/>
  <c r="I40" i="1"/>
  <c r="K40" i="1"/>
  <c r="L40" i="1"/>
  <c r="N40" i="1"/>
  <c r="O40" i="1"/>
  <c r="Q40" i="1"/>
  <c r="R40" i="1"/>
  <c r="T40" i="1"/>
  <c r="U40" i="1"/>
  <c r="W40" i="1"/>
  <c r="AF40" i="1"/>
  <c r="AA40" i="1"/>
  <c r="AN40" i="1"/>
  <c r="E41" i="1"/>
  <c r="F41" i="1"/>
  <c r="H41" i="1"/>
  <c r="I41" i="1"/>
  <c r="K41" i="1"/>
  <c r="L41" i="1"/>
  <c r="N41" i="1"/>
  <c r="O41" i="1"/>
  <c r="Q41" i="1"/>
  <c r="R41" i="1"/>
  <c r="T41" i="1"/>
  <c r="U41" i="1"/>
  <c r="W41" i="1"/>
  <c r="AF41" i="1"/>
  <c r="AA41" i="1"/>
  <c r="AN41" i="1"/>
  <c r="E42" i="1"/>
  <c r="F42" i="1"/>
  <c r="H42" i="1"/>
  <c r="I42" i="1"/>
  <c r="K42" i="1"/>
  <c r="L42" i="1"/>
  <c r="N42" i="1"/>
  <c r="O42" i="1"/>
  <c r="Q42" i="1"/>
  <c r="R42" i="1"/>
  <c r="T42" i="1"/>
  <c r="U42" i="1"/>
  <c r="W42" i="1"/>
  <c r="AF42" i="1"/>
  <c r="AA42" i="1"/>
  <c r="AN42" i="1"/>
  <c r="E43" i="1"/>
  <c r="F43" i="1"/>
  <c r="H43" i="1"/>
  <c r="I43" i="1"/>
  <c r="K43" i="1"/>
  <c r="L43" i="1"/>
  <c r="N43" i="1"/>
  <c r="O43" i="1"/>
  <c r="Q43" i="1"/>
  <c r="R43" i="1"/>
  <c r="T43" i="1"/>
  <c r="U43" i="1"/>
  <c r="W43" i="1"/>
  <c r="AF43" i="1"/>
  <c r="AA43" i="1"/>
  <c r="AN43" i="1"/>
  <c r="E44" i="1"/>
  <c r="F44" i="1"/>
  <c r="H44" i="1"/>
  <c r="I44" i="1"/>
  <c r="K44" i="1"/>
  <c r="L44" i="1"/>
  <c r="N44" i="1"/>
  <c r="O44" i="1"/>
  <c r="Q44" i="1"/>
  <c r="R44" i="1"/>
  <c r="T44" i="1"/>
  <c r="U44" i="1"/>
  <c r="W44" i="1"/>
  <c r="AF44" i="1"/>
  <c r="AA44" i="1"/>
  <c r="AN44" i="1"/>
  <c r="E45" i="1"/>
  <c r="F45" i="1"/>
  <c r="H45" i="1"/>
  <c r="I45" i="1"/>
  <c r="K45" i="1"/>
  <c r="L45" i="1"/>
  <c r="N45" i="1"/>
  <c r="O45" i="1"/>
  <c r="Q45" i="1"/>
  <c r="R45" i="1"/>
  <c r="T45" i="1"/>
  <c r="U45" i="1"/>
  <c r="W45" i="1"/>
  <c r="AF45" i="1"/>
  <c r="AA45" i="1"/>
  <c r="AN45" i="1"/>
  <c r="E46" i="1"/>
  <c r="F46" i="1"/>
  <c r="H46" i="1"/>
  <c r="I46" i="1"/>
  <c r="K46" i="1"/>
  <c r="L46" i="1"/>
  <c r="N46" i="1"/>
  <c r="O46" i="1"/>
  <c r="Q46" i="1"/>
  <c r="R46" i="1"/>
  <c r="T46" i="1"/>
  <c r="U46" i="1"/>
  <c r="W46" i="1"/>
  <c r="AF46" i="1"/>
  <c r="AA46" i="1"/>
  <c r="AN46" i="1"/>
  <c r="E47" i="1"/>
  <c r="F47" i="1"/>
  <c r="H47" i="1"/>
  <c r="I47" i="1"/>
  <c r="K47" i="1"/>
  <c r="L47" i="1"/>
  <c r="N47" i="1"/>
  <c r="O47" i="1"/>
  <c r="Q47" i="1"/>
  <c r="R47" i="1"/>
  <c r="T47" i="1"/>
  <c r="U47" i="1"/>
  <c r="W47" i="1"/>
  <c r="AF47" i="1"/>
  <c r="AA47" i="1"/>
  <c r="AN47" i="1"/>
  <c r="E48" i="1"/>
  <c r="F48" i="1"/>
  <c r="H48" i="1"/>
  <c r="I48" i="1"/>
  <c r="K48" i="1"/>
  <c r="L48" i="1"/>
  <c r="N48" i="1"/>
  <c r="O48" i="1"/>
  <c r="Q48" i="1"/>
  <c r="R48" i="1"/>
  <c r="T48" i="1"/>
  <c r="U48" i="1"/>
  <c r="W48" i="1"/>
  <c r="AF48" i="1"/>
  <c r="AA48" i="1"/>
  <c r="AN48" i="1"/>
  <c r="E49" i="1"/>
  <c r="F49" i="1"/>
  <c r="H49" i="1"/>
  <c r="I49" i="1"/>
  <c r="K49" i="1"/>
  <c r="L49" i="1"/>
  <c r="N49" i="1"/>
  <c r="O49" i="1"/>
  <c r="Q49" i="1"/>
  <c r="R49" i="1"/>
  <c r="T49" i="1"/>
  <c r="U49" i="1"/>
  <c r="W49" i="1"/>
  <c r="AF49" i="1"/>
  <c r="AA49" i="1"/>
  <c r="AN49" i="1"/>
  <c r="E50" i="1"/>
  <c r="F50" i="1"/>
  <c r="H50" i="1"/>
  <c r="I50" i="1"/>
  <c r="K50" i="1"/>
  <c r="L50" i="1"/>
  <c r="N50" i="1"/>
  <c r="O50" i="1"/>
  <c r="Q50" i="1"/>
  <c r="R50" i="1"/>
  <c r="T50" i="1"/>
  <c r="U50" i="1"/>
  <c r="W50" i="1"/>
  <c r="AF50" i="1"/>
  <c r="AA50" i="1"/>
  <c r="AN50" i="1"/>
  <c r="E51" i="1"/>
  <c r="F51" i="1"/>
  <c r="H51" i="1"/>
  <c r="I51" i="1"/>
  <c r="K51" i="1"/>
  <c r="L51" i="1"/>
  <c r="N51" i="1"/>
  <c r="O51" i="1"/>
  <c r="Q51" i="1"/>
  <c r="R51" i="1"/>
  <c r="T51" i="1"/>
  <c r="U51" i="1"/>
  <c r="W51" i="1"/>
  <c r="AF51" i="1"/>
  <c r="AA51" i="1"/>
  <c r="AN51" i="1"/>
  <c r="E52" i="1"/>
  <c r="F52" i="1"/>
  <c r="H52" i="1"/>
  <c r="I52" i="1"/>
  <c r="K52" i="1"/>
  <c r="L52" i="1"/>
  <c r="N52" i="1"/>
  <c r="O52" i="1"/>
  <c r="Q52" i="1"/>
  <c r="R52" i="1"/>
  <c r="T52" i="1"/>
  <c r="U52" i="1"/>
  <c r="W52" i="1"/>
  <c r="AF52" i="1"/>
  <c r="AA52" i="1"/>
  <c r="AN52" i="1"/>
  <c r="E53" i="1"/>
  <c r="F53" i="1"/>
  <c r="H53" i="1"/>
  <c r="I53" i="1"/>
  <c r="K53" i="1"/>
  <c r="L53" i="1"/>
  <c r="N53" i="1"/>
  <c r="O53" i="1"/>
  <c r="Q53" i="1"/>
  <c r="R53" i="1"/>
  <c r="T53" i="1"/>
  <c r="U53" i="1"/>
  <c r="W53" i="1"/>
  <c r="AF53" i="1"/>
  <c r="AA53" i="1"/>
  <c r="AN53" i="1"/>
  <c r="E54" i="1"/>
  <c r="F54" i="1"/>
  <c r="H54" i="1"/>
  <c r="I54" i="1"/>
  <c r="K54" i="1"/>
  <c r="L54" i="1"/>
  <c r="N54" i="1"/>
  <c r="O54" i="1"/>
  <c r="Q54" i="1"/>
  <c r="R54" i="1"/>
  <c r="T54" i="1"/>
  <c r="U54" i="1"/>
  <c r="W54" i="1"/>
  <c r="AF54" i="1"/>
  <c r="AA54" i="1"/>
  <c r="AN54" i="1"/>
  <c r="E55" i="1"/>
  <c r="F55" i="1"/>
  <c r="H55" i="1"/>
  <c r="I55" i="1"/>
  <c r="K55" i="1"/>
  <c r="L55" i="1"/>
  <c r="N55" i="1"/>
  <c r="O55" i="1"/>
  <c r="Q55" i="1"/>
  <c r="R55" i="1"/>
  <c r="T55" i="1"/>
  <c r="U55" i="1"/>
  <c r="W55" i="1"/>
  <c r="AF55" i="1"/>
  <c r="AA55" i="1"/>
  <c r="AN55" i="1"/>
  <c r="E56" i="1"/>
  <c r="F56" i="1"/>
  <c r="H56" i="1"/>
  <c r="I56" i="1"/>
  <c r="K56" i="1"/>
  <c r="L56" i="1"/>
  <c r="N56" i="1"/>
  <c r="O56" i="1"/>
  <c r="Q56" i="1"/>
  <c r="R56" i="1"/>
  <c r="T56" i="1"/>
  <c r="U56" i="1"/>
  <c r="W56" i="1"/>
  <c r="AF56" i="1"/>
  <c r="AA56" i="1"/>
  <c r="AN56" i="1"/>
  <c r="E57" i="1"/>
  <c r="F57" i="1"/>
  <c r="H57" i="1"/>
  <c r="I57" i="1"/>
  <c r="K57" i="1"/>
  <c r="L57" i="1"/>
  <c r="N57" i="1"/>
  <c r="O57" i="1"/>
  <c r="Q57" i="1"/>
  <c r="R57" i="1"/>
  <c r="T57" i="1"/>
  <c r="U57" i="1"/>
  <c r="W57" i="1"/>
  <c r="AF57" i="1"/>
  <c r="AA57" i="1"/>
  <c r="AN57" i="1"/>
  <c r="E58" i="1"/>
  <c r="F58" i="1"/>
  <c r="H58" i="1"/>
  <c r="I58" i="1"/>
  <c r="K58" i="1"/>
  <c r="L58" i="1"/>
  <c r="N58" i="1"/>
  <c r="O58" i="1"/>
  <c r="Q58" i="1"/>
  <c r="R58" i="1"/>
  <c r="T58" i="1"/>
  <c r="U58" i="1"/>
  <c r="W58" i="1"/>
  <c r="AF58" i="1"/>
  <c r="AA58" i="1"/>
  <c r="AN58" i="1"/>
  <c r="E59" i="1"/>
  <c r="F59" i="1"/>
  <c r="H59" i="1"/>
  <c r="I59" i="1"/>
  <c r="K59" i="1"/>
  <c r="L59" i="1"/>
  <c r="N59" i="1"/>
  <c r="O59" i="1"/>
  <c r="Q59" i="1"/>
  <c r="R59" i="1"/>
  <c r="T59" i="1"/>
  <c r="U59" i="1"/>
  <c r="W59" i="1"/>
  <c r="AF59" i="1"/>
  <c r="AA59" i="1"/>
  <c r="AN59" i="1"/>
  <c r="E60" i="1"/>
  <c r="F60" i="1"/>
  <c r="H60" i="1"/>
  <c r="I60" i="1"/>
  <c r="K60" i="1"/>
  <c r="L60" i="1"/>
  <c r="N60" i="1"/>
  <c r="O60" i="1"/>
  <c r="Q60" i="1"/>
  <c r="R60" i="1"/>
  <c r="T60" i="1"/>
  <c r="U60" i="1"/>
  <c r="W60" i="1"/>
  <c r="AF60" i="1"/>
  <c r="AA60" i="1"/>
  <c r="AN60" i="1"/>
  <c r="E61" i="1"/>
  <c r="F61" i="1"/>
  <c r="H61" i="1"/>
  <c r="I61" i="1"/>
  <c r="K61" i="1"/>
  <c r="L61" i="1"/>
  <c r="N61" i="1"/>
  <c r="O61" i="1"/>
  <c r="Q61" i="1"/>
  <c r="R61" i="1"/>
  <c r="T61" i="1"/>
  <c r="U61" i="1"/>
  <c r="W61" i="1"/>
  <c r="AF61" i="1"/>
  <c r="AA61" i="1"/>
  <c r="AN61" i="1"/>
  <c r="E62" i="1"/>
  <c r="F62" i="1"/>
  <c r="H62" i="1"/>
  <c r="I62" i="1"/>
  <c r="K62" i="1"/>
  <c r="L62" i="1"/>
  <c r="N62" i="1"/>
  <c r="O62" i="1"/>
  <c r="Q62" i="1"/>
  <c r="R62" i="1"/>
  <c r="T62" i="1"/>
  <c r="U62" i="1"/>
  <c r="W62" i="1"/>
  <c r="AF62" i="1"/>
  <c r="AA62" i="1"/>
  <c r="AN62" i="1"/>
  <c r="E63" i="1"/>
  <c r="F63" i="1"/>
  <c r="H63" i="1"/>
  <c r="I63" i="1"/>
  <c r="K63" i="1"/>
  <c r="L63" i="1"/>
  <c r="N63" i="1"/>
  <c r="O63" i="1"/>
  <c r="Q63" i="1"/>
  <c r="R63" i="1"/>
  <c r="T63" i="1"/>
  <c r="U63" i="1"/>
  <c r="W63" i="1"/>
  <c r="AF63" i="1"/>
  <c r="AA63" i="1"/>
  <c r="AN63" i="1"/>
  <c r="E64" i="1"/>
  <c r="F64" i="1"/>
  <c r="H64" i="1"/>
  <c r="I64" i="1"/>
  <c r="K64" i="1"/>
  <c r="L64" i="1"/>
  <c r="N64" i="1"/>
  <c r="O64" i="1"/>
  <c r="Q64" i="1"/>
  <c r="R64" i="1"/>
  <c r="T64" i="1"/>
  <c r="U64" i="1"/>
  <c r="W64" i="1"/>
  <c r="AF64" i="1"/>
  <c r="AA64" i="1"/>
  <c r="AN64" i="1"/>
  <c r="E65" i="1"/>
  <c r="F65" i="1"/>
  <c r="H65" i="1"/>
  <c r="I65" i="1"/>
  <c r="K65" i="1"/>
  <c r="L65" i="1"/>
  <c r="N65" i="1"/>
  <c r="O65" i="1"/>
  <c r="Q65" i="1"/>
  <c r="R65" i="1"/>
  <c r="T65" i="1"/>
  <c r="U65" i="1"/>
  <c r="W65" i="1"/>
  <c r="AF65" i="1"/>
  <c r="AA65" i="1"/>
  <c r="AN65" i="1"/>
  <c r="E66" i="1"/>
  <c r="F66" i="1"/>
  <c r="H66" i="1"/>
  <c r="I66" i="1"/>
  <c r="K66" i="1"/>
  <c r="L66" i="1"/>
  <c r="N66" i="1"/>
  <c r="O66" i="1"/>
  <c r="Q66" i="1"/>
  <c r="R66" i="1"/>
  <c r="T66" i="1"/>
  <c r="U66" i="1"/>
  <c r="W66" i="1"/>
  <c r="AF66" i="1"/>
  <c r="AA66" i="1"/>
  <c r="AN66" i="1"/>
  <c r="E67" i="1"/>
  <c r="F67" i="1"/>
  <c r="H67" i="1"/>
  <c r="I67" i="1"/>
  <c r="K67" i="1"/>
  <c r="L67" i="1"/>
  <c r="N67" i="1"/>
  <c r="O67" i="1"/>
  <c r="Q67" i="1"/>
  <c r="R67" i="1"/>
  <c r="T67" i="1"/>
  <c r="U67" i="1"/>
  <c r="W67" i="1"/>
  <c r="AF67" i="1"/>
  <c r="AA67" i="1"/>
  <c r="AN67" i="1"/>
  <c r="E68" i="1"/>
  <c r="F68" i="1"/>
  <c r="H68" i="1"/>
  <c r="I68" i="1"/>
  <c r="K68" i="1"/>
  <c r="L68" i="1"/>
  <c r="N68" i="1"/>
  <c r="O68" i="1"/>
  <c r="Q68" i="1"/>
  <c r="R68" i="1"/>
  <c r="T68" i="1"/>
  <c r="U68" i="1"/>
  <c r="W68" i="1"/>
  <c r="AF68" i="1"/>
  <c r="AA68" i="1"/>
  <c r="AN68" i="1"/>
  <c r="E69" i="1"/>
  <c r="F69" i="1"/>
  <c r="H69" i="1"/>
  <c r="I69" i="1"/>
  <c r="K69" i="1"/>
  <c r="L69" i="1"/>
  <c r="N69" i="1"/>
  <c r="O69" i="1"/>
  <c r="Q69" i="1"/>
  <c r="R69" i="1"/>
  <c r="T69" i="1"/>
  <c r="U69" i="1"/>
  <c r="W69" i="1"/>
  <c r="AF69" i="1"/>
  <c r="AA69" i="1"/>
  <c r="AN69" i="1"/>
  <c r="E70" i="1"/>
  <c r="F70" i="1"/>
  <c r="H70" i="1"/>
  <c r="I70" i="1"/>
  <c r="K70" i="1"/>
  <c r="L70" i="1"/>
  <c r="N70" i="1"/>
  <c r="O70" i="1"/>
  <c r="Q70" i="1"/>
  <c r="R70" i="1"/>
  <c r="T70" i="1"/>
  <c r="U70" i="1"/>
  <c r="W70" i="1"/>
  <c r="AF70" i="1"/>
  <c r="AA70" i="1"/>
  <c r="AN70" i="1"/>
  <c r="E71" i="1"/>
  <c r="F71" i="1"/>
  <c r="H71" i="1"/>
  <c r="I71" i="1"/>
  <c r="K71" i="1"/>
  <c r="L71" i="1"/>
  <c r="N71" i="1"/>
  <c r="O71" i="1"/>
  <c r="Q71" i="1"/>
  <c r="R71" i="1"/>
  <c r="T71" i="1"/>
  <c r="U71" i="1"/>
  <c r="W71" i="1"/>
  <c r="AF71" i="1"/>
  <c r="AA71" i="1"/>
  <c r="AN71" i="1"/>
  <c r="E72" i="1"/>
  <c r="F72" i="1"/>
  <c r="H72" i="1"/>
  <c r="I72" i="1"/>
  <c r="K72" i="1"/>
  <c r="L72" i="1"/>
  <c r="N72" i="1"/>
  <c r="O72" i="1"/>
  <c r="Q72" i="1"/>
  <c r="R72" i="1"/>
  <c r="T72" i="1"/>
  <c r="U72" i="1"/>
  <c r="W72" i="1"/>
  <c r="AF72" i="1"/>
  <c r="AA72" i="1"/>
  <c r="AN72" i="1"/>
  <c r="E73" i="1"/>
  <c r="F73" i="1"/>
  <c r="H73" i="1"/>
  <c r="I73" i="1"/>
  <c r="K73" i="1"/>
  <c r="L73" i="1"/>
  <c r="N73" i="1"/>
  <c r="O73" i="1"/>
  <c r="Q73" i="1"/>
  <c r="R73" i="1"/>
  <c r="T73" i="1"/>
  <c r="U73" i="1"/>
  <c r="W73" i="1"/>
  <c r="AF73" i="1"/>
  <c r="AA73" i="1"/>
  <c r="AN73" i="1"/>
  <c r="E74" i="1"/>
  <c r="F74" i="1"/>
  <c r="H74" i="1"/>
  <c r="I74" i="1"/>
  <c r="K74" i="1"/>
  <c r="L74" i="1"/>
  <c r="N74" i="1"/>
  <c r="O74" i="1"/>
  <c r="Q74" i="1"/>
  <c r="R74" i="1"/>
  <c r="T74" i="1"/>
  <c r="U74" i="1"/>
  <c r="W74" i="1"/>
  <c r="AF74" i="1"/>
  <c r="AA74" i="1"/>
  <c r="AN74" i="1"/>
  <c r="E75" i="1"/>
  <c r="F75" i="1"/>
  <c r="H75" i="1"/>
  <c r="I75" i="1"/>
  <c r="K75" i="1"/>
  <c r="L75" i="1"/>
  <c r="N75" i="1"/>
  <c r="O75" i="1"/>
  <c r="Q75" i="1"/>
  <c r="R75" i="1"/>
  <c r="T75" i="1"/>
  <c r="U75" i="1"/>
  <c r="W75" i="1"/>
  <c r="AF75" i="1"/>
  <c r="AA75" i="1"/>
  <c r="AN75" i="1"/>
  <c r="E12" i="1"/>
  <c r="F12" i="1"/>
  <c r="H12" i="1"/>
  <c r="I12" i="1"/>
  <c r="K12" i="1"/>
  <c r="L12" i="1"/>
  <c r="N12" i="1"/>
  <c r="O12" i="1"/>
  <c r="Q12" i="1"/>
  <c r="R12" i="1"/>
  <c r="T12" i="1"/>
  <c r="U12" i="1"/>
  <c r="W12" i="1"/>
  <c r="AF12" i="1"/>
  <c r="AA12" i="1"/>
  <c r="AN12" i="1"/>
  <c r="E13" i="1"/>
  <c r="F13" i="1"/>
  <c r="H13" i="1"/>
  <c r="I13" i="1"/>
  <c r="K13" i="1"/>
  <c r="L13" i="1"/>
  <c r="N13" i="1"/>
  <c r="O13" i="1"/>
  <c r="Q13" i="1"/>
  <c r="R13" i="1"/>
  <c r="T13" i="1"/>
  <c r="U13" i="1"/>
  <c r="W13" i="1"/>
  <c r="AF13" i="1"/>
  <c r="AA13" i="1"/>
  <c r="AN13" i="1"/>
  <c r="E14" i="1"/>
  <c r="F14" i="1"/>
  <c r="H14" i="1"/>
  <c r="I14" i="1"/>
  <c r="K14" i="1"/>
  <c r="L14" i="1"/>
  <c r="N14" i="1"/>
  <c r="O14" i="1"/>
  <c r="Q14" i="1"/>
  <c r="R14" i="1"/>
  <c r="T14" i="1"/>
  <c r="U14" i="1"/>
  <c r="W14" i="1"/>
  <c r="AF14" i="1"/>
  <c r="AA14" i="1"/>
  <c r="AN14" i="1"/>
  <c r="E15" i="1"/>
  <c r="F15" i="1"/>
  <c r="H15" i="1"/>
  <c r="I15" i="1"/>
  <c r="K15" i="1"/>
  <c r="L15" i="1"/>
  <c r="N15" i="1"/>
  <c r="O15" i="1"/>
  <c r="Q15" i="1"/>
  <c r="R15" i="1"/>
  <c r="T15" i="1"/>
  <c r="U15" i="1"/>
  <c r="W15" i="1"/>
  <c r="AF15" i="1"/>
  <c r="AA15" i="1"/>
  <c r="AN15" i="1"/>
  <c r="E16" i="1"/>
  <c r="F16" i="1"/>
  <c r="H16" i="1"/>
  <c r="I16" i="1"/>
  <c r="K16" i="1"/>
  <c r="L16" i="1"/>
  <c r="N16" i="1"/>
  <c r="O16" i="1"/>
  <c r="Q16" i="1"/>
  <c r="R16" i="1"/>
  <c r="T16" i="1"/>
  <c r="U16" i="1"/>
  <c r="W16" i="1"/>
  <c r="AF16" i="1"/>
  <c r="AA16" i="1"/>
  <c r="AN16" i="1"/>
  <c r="E17" i="1"/>
  <c r="F17" i="1"/>
  <c r="H17" i="1"/>
  <c r="I17" i="1"/>
  <c r="K17" i="1"/>
  <c r="L17" i="1"/>
  <c r="N17" i="1"/>
  <c r="O17" i="1"/>
  <c r="Q17" i="1"/>
  <c r="R17" i="1"/>
  <c r="T17" i="1"/>
  <c r="U17" i="1"/>
  <c r="W17" i="1"/>
  <c r="AF17" i="1"/>
  <c r="AA17" i="1"/>
  <c r="AN17" i="1"/>
  <c r="E18" i="1"/>
  <c r="F18" i="1"/>
  <c r="H18" i="1"/>
  <c r="I18" i="1"/>
  <c r="K18" i="1"/>
  <c r="L18" i="1"/>
  <c r="N18" i="1"/>
  <c r="O18" i="1"/>
  <c r="Q18" i="1"/>
  <c r="R18" i="1"/>
  <c r="T18" i="1"/>
  <c r="U18" i="1"/>
  <c r="W18" i="1"/>
  <c r="AF18" i="1"/>
  <c r="AA18" i="1"/>
  <c r="AN18" i="1"/>
  <c r="E19" i="1"/>
  <c r="F19" i="1"/>
  <c r="H19" i="1"/>
  <c r="I19" i="1"/>
  <c r="K19" i="1"/>
  <c r="L19" i="1"/>
  <c r="N19" i="1"/>
  <c r="O19" i="1"/>
  <c r="Q19" i="1"/>
  <c r="R19" i="1"/>
  <c r="T19" i="1"/>
  <c r="U19" i="1"/>
  <c r="W19" i="1"/>
  <c r="AF19" i="1"/>
  <c r="AA19" i="1"/>
  <c r="AN19" i="1"/>
  <c r="E20" i="1"/>
  <c r="F20" i="1"/>
  <c r="H20" i="1"/>
  <c r="I20" i="1"/>
  <c r="K20" i="1"/>
  <c r="L20" i="1"/>
  <c r="N20" i="1"/>
  <c r="O20" i="1"/>
  <c r="Q20" i="1"/>
  <c r="R20" i="1"/>
  <c r="T20" i="1"/>
  <c r="U20" i="1"/>
  <c r="W20" i="1"/>
  <c r="AF20" i="1"/>
  <c r="AA20" i="1"/>
  <c r="AN20" i="1"/>
  <c r="E21" i="1"/>
  <c r="F21" i="1"/>
  <c r="H21" i="1"/>
  <c r="I21" i="1"/>
  <c r="K21" i="1"/>
  <c r="L21" i="1"/>
  <c r="N21" i="1"/>
  <c r="O21" i="1"/>
  <c r="Q21" i="1"/>
  <c r="R21" i="1"/>
  <c r="T21" i="1"/>
  <c r="U21" i="1"/>
  <c r="W21" i="1"/>
  <c r="AF21" i="1"/>
  <c r="AA21" i="1"/>
  <c r="AN21" i="1"/>
  <c r="E22" i="1"/>
  <c r="F22" i="1"/>
  <c r="H22" i="1"/>
  <c r="I22" i="1"/>
  <c r="K22" i="1"/>
  <c r="L22" i="1"/>
  <c r="N22" i="1"/>
  <c r="O22" i="1"/>
  <c r="Q22" i="1"/>
  <c r="R22" i="1"/>
  <c r="T22" i="1"/>
  <c r="U22" i="1"/>
  <c r="W22" i="1"/>
  <c r="AF22" i="1"/>
  <c r="AA22" i="1"/>
  <c r="AN22" i="1"/>
  <c r="E23" i="1"/>
  <c r="F23" i="1"/>
  <c r="H23" i="1"/>
  <c r="I23" i="1"/>
  <c r="K23" i="1"/>
  <c r="L23" i="1"/>
  <c r="N23" i="1"/>
  <c r="O23" i="1"/>
  <c r="Q23" i="1"/>
  <c r="R23" i="1"/>
  <c r="T23" i="1"/>
  <c r="U23" i="1"/>
  <c r="W23" i="1"/>
  <c r="AF23" i="1"/>
  <c r="AA23" i="1"/>
  <c r="AN23" i="1"/>
  <c r="E4" i="1"/>
  <c r="F4" i="1"/>
  <c r="H4" i="1"/>
  <c r="I4" i="1"/>
  <c r="K4" i="1"/>
  <c r="L4" i="1"/>
  <c r="N4" i="1"/>
  <c r="O4" i="1"/>
  <c r="Q4" i="1"/>
  <c r="R4" i="1"/>
  <c r="T4" i="1"/>
  <c r="U4" i="1"/>
  <c r="W4" i="1"/>
  <c r="AF4" i="1"/>
  <c r="AA4" i="1"/>
  <c r="AN4" i="1"/>
  <c r="E5" i="1"/>
  <c r="F5" i="1"/>
  <c r="H5" i="1"/>
  <c r="I5" i="1"/>
  <c r="K5" i="1"/>
  <c r="L5" i="1"/>
  <c r="N5" i="1"/>
  <c r="O5" i="1"/>
  <c r="Q5" i="1"/>
  <c r="R5" i="1"/>
  <c r="T5" i="1"/>
  <c r="U5" i="1"/>
  <c r="W5" i="1"/>
  <c r="AF5" i="1"/>
  <c r="AA5" i="1"/>
  <c r="AN5" i="1"/>
  <c r="E6" i="1"/>
  <c r="F6" i="1"/>
  <c r="H6" i="1"/>
  <c r="I6" i="1"/>
  <c r="K6" i="1"/>
  <c r="L6" i="1"/>
  <c r="N6" i="1"/>
  <c r="O6" i="1"/>
  <c r="Q6" i="1"/>
  <c r="R6" i="1"/>
  <c r="T6" i="1"/>
  <c r="U6" i="1"/>
  <c r="W6" i="1"/>
  <c r="AF6" i="1"/>
  <c r="AA6" i="1"/>
  <c r="AN6" i="1"/>
  <c r="E7" i="1"/>
  <c r="F7" i="1"/>
  <c r="H7" i="1"/>
  <c r="I7" i="1"/>
  <c r="K7" i="1"/>
  <c r="L7" i="1"/>
  <c r="N7" i="1"/>
  <c r="O7" i="1"/>
  <c r="Q7" i="1"/>
  <c r="R7" i="1"/>
  <c r="T7" i="1"/>
  <c r="U7" i="1"/>
  <c r="W7" i="1"/>
  <c r="AF7" i="1"/>
  <c r="AA7" i="1"/>
  <c r="AN7" i="1"/>
  <c r="E8" i="1"/>
  <c r="F8" i="1"/>
  <c r="H8" i="1"/>
  <c r="I8" i="1"/>
  <c r="K8" i="1"/>
  <c r="L8" i="1"/>
  <c r="N8" i="1"/>
  <c r="O8" i="1"/>
  <c r="Q8" i="1"/>
  <c r="R8" i="1"/>
  <c r="T8" i="1"/>
  <c r="U8" i="1"/>
  <c r="W8" i="1"/>
  <c r="AF8" i="1"/>
  <c r="AA8" i="1"/>
  <c r="AN8" i="1"/>
  <c r="E9" i="1"/>
  <c r="F9" i="1"/>
  <c r="H9" i="1"/>
  <c r="I9" i="1"/>
  <c r="K9" i="1"/>
  <c r="L9" i="1"/>
  <c r="N9" i="1"/>
  <c r="O9" i="1"/>
  <c r="Q9" i="1"/>
  <c r="R9" i="1"/>
  <c r="T9" i="1"/>
  <c r="U9" i="1"/>
  <c r="W9" i="1"/>
  <c r="AF9" i="1"/>
  <c r="AA9" i="1"/>
  <c r="AN9" i="1"/>
  <c r="E10" i="1"/>
  <c r="F10" i="1"/>
  <c r="H10" i="1"/>
  <c r="I10" i="1"/>
  <c r="K10" i="1"/>
  <c r="L10" i="1"/>
  <c r="N10" i="1"/>
  <c r="O10" i="1"/>
  <c r="Q10" i="1"/>
  <c r="R10" i="1"/>
  <c r="T10" i="1"/>
  <c r="U10" i="1"/>
  <c r="W10" i="1"/>
  <c r="AF10" i="1"/>
  <c r="AA10" i="1"/>
  <c r="AN10" i="1"/>
  <c r="E11" i="1"/>
  <c r="F11" i="1"/>
  <c r="H11" i="1"/>
  <c r="I11" i="1"/>
  <c r="K11" i="1"/>
  <c r="L11" i="1"/>
  <c r="N11" i="1"/>
  <c r="O11" i="1"/>
  <c r="Q11" i="1"/>
  <c r="R11" i="1"/>
  <c r="T11" i="1"/>
  <c r="U11" i="1"/>
  <c r="W11" i="1"/>
  <c r="AF11" i="1"/>
  <c r="AA11" i="1"/>
  <c r="AN11" i="1"/>
  <c r="AH5" i="1"/>
  <c r="AI5" i="1"/>
  <c r="AJ5" i="1"/>
  <c r="AK5" i="1"/>
  <c r="AL5" i="1"/>
  <c r="AH6" i="1"/>
  <c r="AI6" i="1"/>
  <c r="AJ6" i="1"/>
  <c r="AK6" i="1"/>
  <c r="AL6" i="1"/>
  <c r="AH7" i="1"/>
  <c r="AI7" i="1"/>
  <c r="AJ7" i="1"/>
  <c r="AK7" i="1"/>
  <c r="AL7" i="1"/>
  <c r="AH8" i="1"/>
  <c r="AI8" i="1"/>
  <c r="AJ8" i="1"/>
  <c r="AK8" i="1"/>
  <c r="AL8" i="1"/>
  <c r="AH9" i="1"/>
  <c r="AI9" i="1"/>
  <c r="AJ9" i="1"/>
  <c r="AK9" i="1"/>
  <c r="AL9" i="1"/>
  <c r="AH10" i="1"/>
  <c r="AI10" i="1"/>
  <c r="AJ10" i="1"/>
  <c r="AK10" i="1"/>
  <c r="AL10" i="1"/>
  <c r="AH11" i="1"/>
  <c r="AI11" i="1"/>
  <c r="AJ11" i="1"/>
  <c r="AK11" i="1"/>
  <c r="AL11" i="1"/>
  <c r="AH12" i="1"/>
  <c r="AI12" i="1"/>
  <c r="AJ12" i="1"/>
  <c r="AK12" i="1"/>
  <c r="AL12" i="1"/>
  <c r="AH13" i="1"/>
  <c r="AI13" i="1"/>
  <c r="AJ13" i="1"/>
  <c r="AK13" i="1"/>
  <c r="AL13" i="1"/>
  <c r="AH14" i="1"/>
  <c r="AI14" i="1"/>
  <c r="AJ14" i="1"/>
  <c r="AK14" i="1"/>
  <c r="AL14" i="1"/>
  <c r="AH15" i="1"/>
  <c r="AI15" i="1"/>
  <c r="AJ15" i="1"/>
  <c r="AK15" i="1"/>
  <c r="AL15" i="1"/>
  <c r="AH16" i="1"/>
  <c r="AI16" i="1"/>
  <c r="AJ16" i="1"/>
  <c r="AK16" i="1"/>
  <c r="AL16" i="1"/>
  <c r="AH17" i="1"/>
  <c r="AI17" i="1"/>
  <c r="AJ17" i="1"/>
  <c r="AK17" i="1"/>
  <c r="AL17" i="1"/>
  <c r="AH18" i="1"/>
  <c r="AI18" i="1"/>
  <c r="AJ18" i="1"/>
  <c r="AK18" i="1"/>
  <c r="AL18" i="1"/>
  <c r="AH19" i="1"/>
  <c r="AI19" i="1"/>
  <c r="AJ19" i="1"/>
  <c r="AK19" i="1"/>
  <c r="AL19" i="1"/>
  <c r="AH20" i="1"/>
  <c r="AI20" i="1"/>
  <c r="AJ20" i="1"/>
  <c r="AK20" i="1"/>
  <c r="AL20" i="1"/>
  <c r="AH21" i="1"/>
  <c r="AI21" i="1"/>
  <c r="AJ21" i="1"/>
  <c r="AK21" i="1"/>
  <c r="AL21" i="1"/>
  <c r="AH22" i="1"/>
  <c r="AI22" i="1"/>
  <c r="AJ22" i="1"/>
  <c r="AK22" i="1"/>
  <c r="AL22" i="1"/>
  <c r="AH23" i="1"/>
  <c r="AI23" i="1"/>
  <c r="AJ23" i="1"/>
  <c r="AK23" i="1"/>
  <c r="AL23" i="1"/>
  <c r="AH24" i="1"/>
  <c r="AI24" i="1"/>
  <c r="AJ24" i="1"/>
  <c r="AK24" i="1"/>
  <c r="AL24" i="1"/>
  <c r="AH25" i="1"/>
  <c r="AI25" i="1"/>
  <c r="AJ25" i="1"/>
  <c r="AK25" i="1"/>
  <c r="AL25" i="1"/>
  <c r="AH26" i="1"/>
  <c r="AI26" i="1"/>
  <c r="AJ26" i="1"/>
  <c r="AK26" i="1"/>
  <c r="AL26" i="1"/>
  <c r="AH27" i="1"/>
  <c r="AI27" i="1"/>
  <c r="AJ27" i="1"/>
  <c r="AK27" i="1"/>
  <c r="AL27" i="1"/>
  <c r="AH28" i="1"/>
  <c r="AI28" i="1"/>
  <c r="AJ28" i="1"/>
  <c r="AK28" i="1"/>
  <c r="AL28" i="1"/>
  <c r="AH29" i="1"/>
  <c r="AI29" i="1"/>
  <c r="AJ29" i="1"/>
  <c r="AK29" i="1"/>
  <c r="AL29" i="1"/>
  <c r="AH30" i="1"/>
  <c r="AI30" i="1"/>
  <c r="AJ30" i="1"/>
  <c r="AK30" i="1"/>
  <c r="AL30" i="1"/>
  <c r="AH31" i="1"/>
  <c r="AI31" i="1"/>
  <c r="AJ31" i="1"/>
  <c r="AK31" i="1"/>
  <c r="AL31" i="1"/>
  <c r="AH32" i="1"/>
  <c r="AI32" i="1"/>
  <c r="AJ32" i="1"/>
  <c r="AK32" i="1"/>
  <c r="AL32" i="1"/>
  <c r="AH33" i="1"/>
  <c r="AI33" i="1"/>
  <c r="AJ33" i="1"/>
  <c r="AK33" i="1"/>
  <c r="AL33" i="1"/>
  <c r="AH34" i="1"/>
  <c r="AI34" i="1"/>
  <c r="AJ34" i="1"/>
  <c r="AK34" i="1"/>
  <c r="AL34" i="1"/>
  <c r="AH35" i="1"/>
  <c r="AI35" i="1"/>
  <c r="AJ35" i="1"/>
  <c r="AK35" i="1"/>
  <c r="AL35" i="1"/>
  <c r="AH36" i="1"/>
  <c r="AI36" i="1"/>
  <c r="AJ36" i="1"/>
  <c r="AK36" i="1"/>
  <c r="AL36" i="1"/>
  <c r="AH37" i="1"/>
  <c r="AI37" i="1"/>
  <c r="AJ37" i="1"/>
  <c r="AK37" i="1"/>
  <c r="AL37" i="1"/>
  <c r="AH39" i="1"/>
  <c r="AI39" i="1"/>
  <c r="AJ39" i="1"/>
  <c r="AK39" i="1"/>
  <c r="AL39" i="1"/>
  <c r="AH40" i="1"/>
  <c r="AI40" i="1"/>
  <c r="AJ40" i="1"/>
  <c r="AK40" i="1"/>
  <c r="AL40" i="1"/>
  <c r="AH41" i="1"/>
  <c r="AI41" i="1"/>
  <c r="AJ41" i="1"/>
  <c r="AK41" i="1"/>
  <c r="AL41" i="1"/>
  <c r="AH42" i="1"/>
  <c r="AI42" i="1"/>
  <c r="AJ42" i="1"/>
  <c r="AK42" i="1"/>
  <c r="AL42" i="1"/>
  <c r="AH43" i="1"/>
  <c r="AI43" i="1"/>
  <c r="AJ43" i="1"/>
  <c r="AK43" i="1"/>
  <c r="AL43" i="1"/>
  <c r="AH44" i="1"/>
  <c r="AI44" i="1"/>
  <c r="AJ44" i="1"/>
  <c r="AK44" i="1"/>
  <c r="AL44" i="1"/>
  <c r="AH45" i="1"/>
  <c r="AI45" i="1"/>
  <c r="AJ45" i="1"/>
  <c r="AK45" i="1"/>
  <c r="AL45" i="1"/>
  <c r="AH46" i="1"/>
  <c r="AI46" i="1"/>
  <c r="AJ46" i="1"/>
  <c r="AK46" i="1"/>
  <c r="AL46" i="1"/>
  <c r="AH47" i="1"/>
  <c r="AI47" i="1"/>
  <c r="AJ47" i="1"/>
  <c r="AK47" i="1"/>
  <c r="AL47" i="1"/>
  <c r="AH48" i="1"/>
  <c r="AI48" i="1"/>
  <c r="AJ48" i="1"/>
  <c r="AK48" i="1"/>
  <c r="AL48" i="1"/>
  <c r="AH49" i="1"/>
  <c r="AI49" i="1"/>
  <c r="AJ49" i="1"/>
  <c r="AK49" i="1"/>
  <c r="AL49" i="1"/>
  <c r="AH50" i="1"/>
  <c r="AI50" i="1"/>
  <c r="AJ50" i="1"/>
  <c r="AK50" i="1"/>
  <c r="AL50" i="1"/>
  <c r="AH51" i="1"/>
  <c r="AI51" i="1"/>
  <c r="AJ51" i="1"/>
  <c r="AK51" i="1"/>
  <c r="AL51" i="1"/>
  <c r="AH52" i="1"/>
  <c r="AI52" i="1"/>
  <c r="AJ52" i="1"/>
  <c r="AK52" i="1"/>
  <c r="AL52" i="1"/>
  <c r="AH53" i="1"/>
  <c r="AI53" i="1"/>
  <c r="AJ53" i="1"/>
  <c r="AK53" i="1"/>
  <c r="AL53" i="1"/>
  <c r="AH54" i="1"/>
  <c r="AI54" i="1"/>
  <c r="AJ54" i="1"/>
  <c r="AK54" i="1"/>
  <c r="AL54" i="1"/>
  <c r="AH55" i="1"/>
  <c r="AI55" i="1"/>
  <c r="AJ55" i="1"/>
  <c r="AK55" i="1"/>
  <c r="AL55" i="1"/>
  <c r="AH56" i="1"/>
  <c r="AI56" i="1"/>
  <c r="AJ56" i="1"/>
  <c r="AK56" i="1"/>
  <c r="AL56" i="1"/>
  <c r="AH57" i="1"/>
  <c r="AI57" i="1"/>
  <c r="AJ57" i="1"/>
  <c r="AK57" i="1"/>
  <c r="AL57" i="1"/>
  <c r="AH58" i="1"/>
  <c r="AI58" i="1"/>
  <c r="AJ58" i="1"/>
  <c r="AK58" i="1"/>
  <c r="AL58" i="1"/>
  <c r="AH59" i="1"/>
  <c r="AI59" i="1"/>
  <c r="AJ59" i="1"/>
  <c r="AK59" i="1"/>
  <c r="AL59" i="1"/>
  <c r="AH60" i="1"/>
  <c r="AI60" i="1"/>
  <c r="AJ60" i="1"/>
  <c r="AK60" i="1"/>
  <c r="AL60" i="1"/>
  <c r="AH61" i="1"/>
  <c r="AI61" i="1"/>
  <c r="AJ61" i="1"/>
  <c r="AK61" i="1"/>
  <c r="AL61" i="1"/>
  <c r="AH62" i="1"/>
  <c r="AI62" i="1"/>
  <c r="AJ62" i="1"/>
  <c r="AK62" i="1"/>
  <c r="AL62" i="1"/>
  <c r="AH63" i="1"/>
  <c r="AI63" i="1"/>
  <c r="AJ63" i="1"/>
  <c r="AK63" i="1"/>
  <c r="AL63" i="1"/>
  <c r="AH64" i="1"/>
  <c r="AI64" i="1"/>
  <c r="AJ64" i="1"/>
  <c r="AK64" i="1"/>
  <c r="AL64" i="1"/>
  <c r="AH65" i="1"/>
  <c r="AI65" i="1"/>
  <c r="AJ65" i="1"/>
  <c r="AK65" i="1"/>
  <c r="AL65" i="1"/>
  <c r="AH66" i="1"/>
  <c r="AI66" i="1"/>
  <c r="AJ66" i="1"/>
  <c r="AK66" i="1"/>
  <c r="AL66" i="1"/>
  <c r="AH67" i="1"/>
  <c r="AI67" i="1"/>
  <c r="AJ67" i="1"/>
  <c r="AK67" i="1"/>
  <c r="AL67" i="1"/>
  <c r="AH68" i="1"/>
  <c r="AI68" i="1"/>
  <c r="AJ68" i="1"/>
  <c r="AK68" i="1"/>
  <c r="AL68" i="1"/>
  <c r="AH69" i="1"/>
  <c r="AI69" i="1"/>
  <c r="AJ69" i="1"/>
  <c r="AK69" i="1"/>
  <c r="AL69" i="1"/>
  <c r="AH70" i="1"/>
  <c r="AI70" i="1"/>
  <c r="AJ70" i="1"/>
  <c r="AK70" i="1"/>
  <c r="AL70" i="1"/>
  <c r="AH71" i="1"/>
  <c r="AI71" i="1"/>
  <c r="AJ71" i="1"/>
  <c r="AK71" i="1"/>
  <c r="AL71" i="1"/>
  <c r="AH72" i="1"/>
  <c r="AI72" i="1"/>
  <c r="AJ72" i="1"/>
  <c r="AK72" i="1"/>
  <c r="AL72" i="1"/>
  <c r="AH73" i="1"/>
  <c r="AI73" i="1"/>
  <c r="AJ73" i="1"/>
  <c r="AK73" i="1"/>
  <c r="AL73" i="1"/>
  <c r="AH74" i="1"/>
  <c r="AI74" i="1"/>
  <c r="AJ74" i="1"/>
  <c r="AK74" i="1"/>
  <c r="AL74" i="1"/>
  <c r="AH75" i="1"/>
  <c r="AI75" i="1"/>
  <c r="AJ75" i="1"/>
  <c r="AK75" i="1"/>
  <c r="AL75" i="1"/>
  <c r="AH4" i="1"/>
  <c r="AI4" i="1"/>
  <c r="AJ4" i="1"/>
  <c r="AK4" i="1"/>
  <c r="AL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4" i="1"/>
  <c r="X66" i="1"/>
  <c r="X67" i="1"/>
  <c r="X68" i="1"/>
  <c r="X70" i="1"/>
  <c r="X71" i="1"/>
  <c r="X72" i="1"/>
  <c r="X86" i="1"/>
  <c r="X31" i="1"/>
  <c r="X32" i="1"/>
  <c r="X33" i="1"/>
  <c r="X35" i="1"/>
  <c r="X36" i="1"/>
  <c r="X37" i="1"/>
  <c r="X85" i="1"/>
  <c r="W86" i="1"/>
  <c r="W85" i="1"/>
  <c r="Z37" i="1"/>
  <c r="X39" i="1"/>
  <c r="X40" i="1"/>
  <c r="X41" i="1"/>
  <c r="X47" i="1"/>
  <c r="X48" i="1"/>
  <c r="X49" i="1"/>
  <c r="X57" i="1"/>
  <c r="X58" i="1"/>
  <c r="X59" i="1"/>
  <c r="X82" i="1"/>
  <c r="X4" i="1"/>
  <c r="X5" i="1"/>
  <c r="X6" i="1"/>
  <c r="X16" i="1"/>
  <c r="X17" i="1"/>
  <c r="X18" i="1"/>
  <c r="X25" i="1"/>
  <c r="X26" i="1"/>
  <c r="X27" i="1"/>
  <c r="X81" i="1"/>
  <c r="W82" i="1"/>
  <c r="W81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9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31" i="1"/>
  <c r="Z32" i="1"/>
  <c r="Z33" i="1"/>
  <c r="Z34" i="1"/>
  <c r="Z35" i="1"/>
  <c r="Z36" i="1"/>
  <c r="Z25" i="1"/>
  <c r="Z26" i="1"/>
  <c r="Z27" i="1"/>
  <c r="Z28" i="1"/>
  <c r="Z29" i="1"/>
  <c r="Z30" i="1"/>
  <c r="Z78" i="1"/>
  <c r="X42" i="1"/>
  <c r="X43" i="1"/>
  <c r="X44" i="1"/>
  <c r="X45" i="1"/>
  <c r="X46" i="1"/>
  <c r="X50" i="1"/>
  <c r="X51" i="1"/>
  <c r="X52" i="1"/>
  <c r="X53" i="1"/>
  <c r="X54" i="1"/>
  <c r="X55" i="1"/>
  <c r="X56" i="1"/>
  <c r="X60" i="1"/>
  <c r="X61" i="1"/>
  <c r="X62" i="1"/>
  <c r="X63" i="1"/>
  <c r="X64" i="1"/>
  <c r="X65" i="1"/>
  <c r="X69" i="1"/>
  <c r="X73" i="1"/>
  <c r="X74" i="1"/>
  <c r="X75" i="1"/>
  <c r="X79" i="1"/>
  <c r="X7" i="1"/>
  <c r="X8" i="1"/>
  <c r="X9" i="1"/>
  <c r="X10" i="1"/>
  <c r="X11" i="1"/>
  <c r="X12" i="1"/>
  <c r="X13" i="1"/>
  <c r="X14" i="1"/>
  <c r="X15" i="1"/>
  <c r="X19" i="1"/>
  <c r="X20" i="1"/>
  <c r="X21" i="1"/>
  <c r="X22" i="1"/>
  <c r="X23" i="1"/>
  <c r="X24" i="1"/>
  <c r="X34" i="1"/>
  <c r="X28" i="1"/>
  <c r="X29" i="1"/>
  <c r="X30" i="1"/>
  <c r="X78" i="1"/>
  <c r="W79" i="1"/>
  <c r="W78" i="1"/>
</calcChain>
</file>

<file path=xl/sharedStrings.xml><?xml version="1.0" encoding="utf-8"?>
<sst xmlns="http://schemas.openxmlformats.org/spreadsheetml/2006/main" count="318" uniqueCount="221">
  <si>
    <t>A1 0.05m</t>
    <phoneticPr fontId="0" type="noConversion"/>
  </si>
  <si>
    <t>A1 0.2m</t>
    <phoneticPr fontId="0" type="noConversion"/>
  </si>
  <si>
    <t>A1 0.4m</t>
    <phoneticPr fontId="0" type="noConversion"/>
  </si>
  <si>
    <t>A1 0.6m</t>
    <phoneticPr fontId="0" type="noConversion"/>
  </si>
  <si>
    <t>A1 0.8m</t>
    <phoneticPr fontId="0" type="noConversion"/>
  </si>
  <si>
    <t>A1 1.0m</t>
    <phoneticPr fontId="0" type="noConversion"/>
  </si>
  <si>
    <t>A1 1.2m</t>
    <phoneticPr fontId="0" type="noConversion"/>
  </si>
  <si>
    <t>A1 1.4m</t>
    <phoneticPr fontId="0" type="noConversion"/>
  </si>
  <si>
    <t>A1 1.6m</t>
    <phoneticPr fontId="0" type="noConversion"/>
  </si>
  <si>
    <t>A1 1.8m</t>
    <phoneticPr fontId="0" type="noConversion"/>
  </si>
  <si>
    <t>A1 2.0m</t>
    <phoneticPr fontId="0" type="noConversion"/>
  </si>
  <si>
    <t>A1 2.2m</t>
    <phoneticPr fontId="0" type="noConversion"/>
  </si>
  <si>
    <t>A2 0.1m</t>
    <phoneticPr fontId="0" type="noConversion"/>
  </si>
  <si>
    <t>A2 0.2m</t>
    <phoneticPr fontId="0" type="noConversion"/>
  </si>
  <si>
    <t>A2 0.4m</t>
    <phoneticPr fontId="0" type="noConversion"/>
  </si>
  <si>
    <t>A2 0.6m</t>
    <phoneticPr fontId="0" type="noConversion"/>
  </si>
  <si>
    <t>A2 0.8m</t>
    <phoneticPr fontId="0" type="noConversion"/>
  </si>
  <si>
    <t>A2 1.0m</t>
    <phoneticPr fontId="0" type="noConversion"/>
  </si>
  <si>
    <t>A2 1.2m</t>
    <phoneticPr fontId="0" type="noConversion"/>
  </si>
  <si>
    <t>A2 1.4m</t>
    <phoneticPr fontId="0" type="noConversion"/>
  </si>
  <si>
    <t>A2 1.6m</t>
    <phoneticPr fontId="0" type="noConversion"/>
  </si>
  <si>
    <t>A3 0.1m</t>
    <phoneticPr fontId="0" type="noConversion"/>
  </si>
  <si>
    <t>A3 0.2m</t>
    <phoneticPr fontId="0" type="noConversion"/>
  </si>
  <si>
    <t>A3 0.4m</t>
    <phoneticPr fontId="0" type="noConversion"/>
  </si>
  <si>
    <t>A3 0.6m</t>
    <phoneticPr fontId="0" type="noConversion"/>
  </si>
  <si>
    <t>A4 0.1m</t>
    <phoneticPr fontId="0" type="noConversion"/>
  </si>
  <si>
    <t>A4 0.2m</t>
    <phoneticPr fontId="0" type="noConversion"/>
  </si>
  <si>
    <t>A4 0.4m</t>
    <phoneticPr fontId="0" type="noConversion"/>
  </si>
  <si>
    <t>A5 0.1m</t>
    <phoneticPr fontId="0" type="noConversion"/>
  </si>
  <si>
    <t>A5 0.25m</t>
    <phoneticPr fontId="0" type="noConversion"/>
  </si>
  <si>
    <t>A5 0.4m</t>
    <phoneticPr fontId="0" type="noConversion"/>
  </si>
  <si>
    <t>A5 0.6m</t>
    <phoneticPr fontId="0" type="noConversion"/>
  </si>
  <si>
    <t>A5 0.8m</t>
    <phoneticPr fontId="0" type="noConversion"/>
  </si>
  <si>
    <t>A5 1.0m</t>
    <phoneticPr fontId="0" type="noConversion"/>
  </si>
  <si>
    <t>B1 0.05m</t>
    <phoneticPr fontId="0" type="noConversion"/>
  </si>
  <si>
    <t>B1 0.2m</t>
    <phoneticPr fontId="0" type="noConversion"/>
  </si>
  <si>
    <t>B1 0.4m</t>
    <phoneticPr fontId="0" type="noConversion"/>
  </si>
  <si>
    <t>B1 0.6m</t>
    <phoneticPr fontId="0" type="noConversion"/>
  </si>
  <si>
    <t>B1 0.8m</t>
    <phoneticPr fontId="0" type="noConversion"/>
  </si>
  <si>
    <t>B1 1.0m</t>
    <phoneticPr fontId="0" type="noConversion"/>
  </si>
  <si>
    <t>B1 1.2m</t>
    <phoneticPr fontId="0" type="noConversion"/>
  </si>
  <si>
    <t>B1 1.4m</t>
    <phoneticPr fontId="0" type="noConversion"/>
  </si>
  <si>
    <t>B2 0.05m</t>
    <phoneticPr fontId="0" type="noConversion"/>
  </si>
  <si>
    <t>B2 0.2m</t>
    <phoneticPr fontId="0" type="noConversion"/>
  </si>
  <si>
    <t>B2 0.35m</t>
    <phoneticPr fontId="0" type="noConversion"/>
  </si>
  <si>
    <t>B2 0.5m</t>
    <phoneticPr fontId="0" type="noConversion"/>
  </si>
  <si>
    <t>B2 0.6m</t>
    <phoneticPr fontId="0" type="noConversion"/>
  </si>
  <si>
    <t>B2 0.8m</t>
    <phoneticPr fontId="0" type="noConversion"/>
  </si>
  <si>
    <t>B2 1.0m</t>
    <phoneticPr fontId="0" type="noConversion"/>
  </si>
  <si>
    <t>B2 1.2m</t>
    <phoneticPr fontId="0" type="noConversion"/>
  </si>
  <si>
    <t>B2 1.4m</t>
    <phoneticPr fontId="0" type="noConversion"/>
  </si>
  <si>
    <t>B2 1.6m</t>
    <phoneticPr fontId="0" type="noConversion"/>
  </si>
  <si>
    <t>B3 0.05m</t>
    <phoneticPr fontId="0" type="noConversion"/>
  </si>
  <si>
    <t>B3 0.2m</t>
    <phoneticPr fontId="0" type="noConversion"/>
  </si>
  <si>
    <t>B3 0.4m</t>
  </si>
  <si>
    <t>B3 0.6m</t>
  </si>
  <si>
    <t>B3 0.8m</t>
  </si>
  <si>
    <t>B3 1.0m</t>
  </si>
  <si>
    <t>B3 1.2m</t>
  </si>
  <si>
    <t>B3 1.4m</t>
  </si>
  <si>
    <t>B3 1.5m</t>
  </si>
  <si>
    <t>B4 0.05m</t>
  </si>
  <si>
    <t>B4 0.2m</t>
  </si>
  <si>
    <t>B4 0.4m</t>
  </si>
  <si>
    <t>B4 0.6m</t>
  </si>
  <si>
    <t>B5 0.1m</t>
  </si>
  <si>
    <t>B5 0.2m</t>
  </si>
  <si>
    <t>B5 0.4m</t>
  </si>
  <si>
    <t>B5 0.6m</t>
  </si>
  <si>
    <t>B5 0.8m</t>
  </si>
  <si>
    <t>B5 1.0m</t>
  </si>
  <si>
    <t>Al mg/l</t>
  </si>
  <si>
    <t>Ca mg/l</t>
  </si>
  <si>
    <t>Mg mg/l</t>
  </si>
  <si>
    <t>K mg/l</t>
  </si>
  <si>
    <t>Na mg/l</t>
  </si>
  <si>
    <t>Mn mg/l</t>
  </si>
  <si>
    <t>Sample</t>
  </si>
  <si>
    <t>Blind</t>
  </si>
  <si>
    <t>*hohe Natriumwerte in A wegen Kuhdung?</t>
  </si>
  <si>
    <t>Cations Al mg/kg</t>
  </si>
  <si>
    <t>Cations Mg mg/kg</t>
  </si>
  <si>
    <t>weighed portion</t>
  </si>
  <si>
    <t>Cations K mg/kg</t>
  </si>
  <si>
    <t>Cations Na mg/kg</t>
  </si>
  <si>
    <t>Cations Mn mg/kg</t>
  </si>
  <si>
    <t>Molar Mass (mg/mmol)</t>
  </si>
  <si>
    <r>
      <t>Exchangeable cations Ca (mmol</t>
    </r>
    <r>
      <rPr>
        <sz val="12"/>
        <color theme="1"/>
        <rFont val="Calibri"/>
        <family val="2"/>
        <scheme val="minor"/>
      </rPr>
      <t>c/kg)</t>
    </r>
  </si>
  <si>
    <r>
      <t>Exchangeable cations Mg (mmol</t>
    </r>
    <r>
      <rPr>
        <sz val="12"/>
        <color theme="1"/>
        <rFont val="Calibri"/>
        <family val="2"/>
        <scheme val="minor"/>
      </rPr>
      <t>c/kg)</t>
    </r>
  </si>
  <si>
    <r>
      <t>Exchangeable cations Al (mmol</t>
    </r>
    <r>
      <rPr>
        <sz val="12"/>
        <color theme="1"/>
        <rFont val="Calibri"/>
        <family val="2"/>
        <scheme val="minor"/>
      </rPr>
      <t>c/kg)</t>
    </r>
  </si>
  <si>
    <t>Cations Ca mg/kg</t>
  </si>
  <si>
    <r>
      <t>Exchangeable cations K (mmol</t>
    </r>
    <r>
      <rPr>
        <sz val="12"/>
        <color theme="1"/>
        <rFont val="Calibri"/>
        <family val="2"/>
        <scheme val="minor"/>
      </rPr>
      <t>c/kg)</t>
    </r>
  </si>
  <si>
    <r>
      <t>Exchangeable cations Na (mmol</t>
    </r>
    <r>
      <rPr>
        <sz val="12"/>
        <color theme="1"/>
        <rFont val="Calibri"/>
        <family val="2"/>
        <scheme val="minor"/>
      </rPr>
      <t>c/kg)</t>
    </r>
  </si>
  <si>
    <r>
      <t>Exchangeable cations Mn (mmol</t>
    </r>
    <r>
      <rPr>
        <sz val="12"/>
        <color theme="1"/>
        <rFont val="Calibri"/>
        <family val="2"/>
        <scheme val="minor"/>
      </rPr>
      <t>c/kg)</t>
    </r>
  </si>
  <si>
    <t>*Ca: Vorsicht könnte auch aus Calciumhaltigen Sedimenten ausgewaschen worden sein: d.h. hier können nur Werte berücksichtigt werden, die oberhalb der Entkalkungsgrenze liegen</t>
  </si>
  <si>
    <t>Bseff</t>
  </si>
  <si>
    <t>CECeff no Na</t>
  </si>
  <si>
    <t>Top 40 cm:</t>
  </si>
  <si>
    <t>CECeff (mmolc/kg)</t>
  </si>
  <si>
    <t>a 0.1m</t>
  </si>
  <si>
    <t>a 0.2m</t>
  </si>
  <si>
    <t>a 0.4m</t>
  </si>
  <si>
    <t>b 0.1m</t>
  </si>
  <si>
    <t>b 0.2m</t>
  </si>
  <si>
    <t>b 0.4m</t>
  </si>
  <si>
    <t>b 0.6m</t>
  </si>
  <si>
    <t>c 0.1m</t>
  </si>
  <si>
    <t>c 0.25m</t>
  </si>
  <si>
    <t>c 0.4m</t>
  </si>
  <si>
    <t>c 0.6m</t>
  </si>
  <si>
    <t>c 0.8m</t>
  </si>
  <si>
    <t>c 1.0m</t>
  </si>
  <si>
    <t>d 0.1m</t>
  </si>
  <si>
    <t>d 0.2m</t>
  </si>
  <si>
    <t>d 0.4m</t>
  </si>
  <si>
    <t>d 0.6m</t>
  </si>
  <si>
    <t>d 0.8m</t>
  </si>
  <si>
    <t>d 1.0m</t>
  </si>
  <si>
    <t>d 1.2m</t>
  </si>
  <si>
    <t>d 1.4m</t>
  </si>
  <si>
    <t>d 1.6m</t>
  </si>
  <si>
    <t>e 0.05m</t>
  </si>
  <si>
    <t>e 0.2m</t>
  </si>
  <si>
    <t>e 0.4m</t>
  </si>
  <si>
    <t>e 0.6m</t>
  </si>
  <si>
    <t>e 0.8m</t>
  </si>
  <si>
    <t>e 1.0m</t>
  </si>
  <si>
    <t>e 1.2m</t>
  </si>
  <si>
    <t>e 1.4m</t>
  </si>
  <si>
    <t>e 1.6m</t>
  </si>
  <si>
    <t>e 1.8m</t>
  </si>
  <si>
    <t>e 2.0m</t>
  </si>
  <si>
    <t>e 2.2m</t>
  </si>
  <si>
    <t>j 0.05m</t>
  </si>
  <si>
    <t>j 0.2m</t>
  </si>
  <si>
    <t>j 0.4m</t>
  </si>
  <si>
    <t>j 0.6m</t>
  </si>
  <si>
    <t>j 0.8m</t>
  </si>
  <si>
    <t>j 1.0m</t>
  </si>
  <si>
    <t>j 1.2m</t>
  </si>
  <si>
    <t>j 1.4m</t>
  </si>
  <si>
    <t>i 0.05m</t>
  </si>
  <si>
    <t>i 0.2m</t>
  </si>
  <si>
    <t>i 0.35m</t>
  </si>
  <si>
    <t>i 0.5m</t>
  </si>
  <si>
    <t>i 0.6m</t>
  </si>
  <si>
    <t>i 0.8m</t>
  </si>
  <si>
    <t>i 1.0m</t>
  </si>
  <si>
    <t>i 1.2m</t>
  </si>
  <si>
    <t>i 1.4m</t>
  </si>
  <si>
    <t>i 1.6m</t>
  </si>
  <si>
    <t>h 0.05m</t>
  </si>
  <si>
    <t>h 0.2m</t>
  </si>
  <si>
    <t>h 0.4m</t>
  </si>
  <si>
    <t>h 0.6m</t>
  </si>
  <si>
    <t>h 0.8m</t>
  </si>
  <si>
    <t>h 1.0m</t>
  </si>
  <si>
    <t>h 1.2m</t>
  </si>
  <si>
    <t>h 1.4m</t>
  </si>
  <si>
    <t>h 1.5m</t>
  </si>
  <si>
    <t>g 0.05m</t>
  </si>
  <si>
    <t>g 0.2m</t>
  </si>
  <si>
    <t>g 0.4m</t>
  </si>
  <si>
    <t>g 0.6m</t>
  </si>
  <si>
    <t>f 0.1m</t>
  </si>
  <si>
    <t>f 0.2m</t>
  </si>
  <si>
    <t>f 0.4m</t>
  </si>
  <si>
    <t>f 0.6m</t>
  </si>
  <si>
    <t>f 0.8m</t>
  </si>
  <si>
    <t>f 1.0m</t>
  </si>
  <si>
    <t>Mean PR0</t>
  </si>
  <si>
    <t>Mean PR1</t>
  </si>
  <si>
    <t>Top 40 cm Savanna</t>
  </si>
  <si>
    <t>Exchangeable cations Ca (mmolc/kg)</t>
  </si>
  <si>
    <t>Exchangeable cations Mg (mmolc/kg)</t>
  </si>
  <si>
    <t>Exchangeable cations K (mmolc/kg)</t>
  </si>
  <si>
    <t>Exchangeable cations Na (mmolc/kg)</t>
  </si>
  <si>
    <t>Exchangeable cations Al (mmolc/kg)</t>
  </si>
  <si>
    <t>Exchangeable cations Mn (mmolc/kg)</t>
  </si>
  <si>
    <t>B1 0.05m</t>
  </si>
  <si>
    <t>B1 0.2m</t>
  </si>
  <si>
    <t>B1 0.4m</t>
  </si>
  <si>
    <t>B1 0.6m</t>
  </si>
  <si>
    <t>B1 0.8m</t>
  </si>
  <si>
    <t>B1 1.0m</t>
  </si>
  <si>
    <t>B1 1.2m</t>
  </si>
  <si>
    <t>B1 1.4m</t>
  </si>
  <si>
    <t>B2 0.05m</t>
  </si>
  <si>
    <t>B2 0.2m</t>
  </si>
  <si>
    <t>B2 0.35m</t>
  </si>
  <si>
    <t>B2 0.5m</t>
  </si>
  <si>
    <t>B2 0.6m</t>
  </si>
  <si>
    <t>B2 0.8m</t>
  </si>
  <si>
    <t>B2 1.0m</t>
  </si>
  <si>
    <t>B2 1.2m</t>
  </si>
  <si>
    <t>B2 1.4m</t>
  </si>
  <si>
    <t>B2 1.6m</t>
  </si>
  <si>
    <t>B3 0.05m</t>
  </si>
  <si>
    <t>B3 0.2m</t>
  </si>
  <si>
    <t>j</t>
  </si>
  <si>
    <t>i</t>
  </si>
  <si>
    <t>h</t>
  </si>
  <si>
    <t>g</t>
  </si>
  <si>
    <t>f</t>
  </si>
  <si>
    <t>Depth</t>
  </si>
  <si>
    <t>%Al</t>
  </si>
  <si>
    <t xml:space="preserve">Al % </t>
  </si>
  <si>
    <t>Mn %</t>
  </si>
  <si>
    <t>Na %</t>
  </si>
  <si>
    <t>Mg%</t>
  </si>
  <si>
    <t>K%</t>
  </si>
  <si>
    <t>Ca%</t>
  </si>
  <si>
    <t>depth</t>
  </si>
  <si>
    <t>Al</t>
  </si>
  <si>
    <t>Mn+Al</t>
  </si>
  <si>
    <t>Na+rest</t>
  </si>
  <si>
    <t>Mg+rest</t>
  </si>
  <si>
    <t>K+rest</t>
  </si>
  <si>
    <t>Ca+rest</t>
  </si>
  <si>
    <t>Corg</t>
  </si>
  <si>
    <t>Ca/Al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</si>
</sst>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164" fontId="0" fillId="0" borderId="0" xfId="0" applyNumberFormat="1"/>
    <xf numFmtId="0" fontId="0" fillId="2" borderId="1" xfId="0" applyFont="1" applyFill="1" applyBorder="1" applyAlignment="1"/>
    <xf numFmtId="0" fontId="0" fillId="2" borderId="0" xfId="0" applyFill="1"/>
    <xf numFmtId="165" fontId="0" fillId="0" borderId="0" xfId="0" applyNumberFormat="1"/>
    <xf numFmtId="165" fontId="0" fillId="2" borderId="0" xfId="0" applyNumberFormat="1" applyFill="1"/>
    <xf numFmtId="165" fontId="0" fillId="0" borderId="1" xfId="0" applyNumberFormat="1" applyBorder="1"/>
    <xf numFmtId="165" fontId="0" fillId="2" borderId="1" xfId="0" applyNumberFormat="1" applyFill="1" applyBorder="1"/>
    <xf numFmtId="0" fontId="0" fillId="3" borderId="1" xfId="0" applyFont="1" applyFill="1" applyBorder="1" applyAlignment="1"/>
    <xf numFmtId="165" fontId="0" fillId="3" borderId="0" xfId="0" applyNumberFormat="1" applyFont="1" applyFill="1" applyAlignment="1"/>
    <xf numFmtId="165" fontId="0" fillId="3" borderId="0" xfId="0" applyNumberFormat="1" applyFill="1"/>
    <xf numFmtId="165" fontId="0" fillId="3" borderId="1" xfId="0" applyNumberFormat="1" applyFill="1" applyBorder="1"/>
    <xf numFmtId="0" fontId="0" fillId="3" borderId="0" xfId="0" applyFill="1"/>
    <xf numFmtId="0" fontId="0" fillId="4" borderId="0" xfId="0" applyFill="1" applyBorder="1"/>
    <xf numFmtId="165" fontId="0" fillId="4" borderId="0" xfId="0" applyNumberFormat="1" applyFill="1"/>
    <xf numFmtId="165" fontId="0" fillId="4" borderId="0" xfId="0" applyNumberFormat="1" applyFont="1" applyFill="1" applyAlignment="1"/>
    <xf numFmtId="0" fontId="0" fillId="4" borderId="0" xfId="0" applyFill="1"/>
    <xf numFmtId="0" fontId="3" fillId="5" borderId="1" xfId="0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0" fontId="0" fillId="6" borderId="1" xfId="0" applyFill="1" applyBorder="1"/>
    <xf numFmtId="165" fontId="0" fillId="6" borderId="1" xfId="0" applyNumberFormat="1" applyFill="1" applyBorder="1"/>
    <xf numFmtId="165" fontId="0" fillId="6" borderId="1" xfId="0" applyNumberFormat="1" applyFont="1" applyFill="1" applyBorder="1" applyAlignment="1"/>
    <xf numFmtId="165" fontId="0" fillId="3" borderId="1" xfId="0" applyNumberFormat="1" applyFont="1" applyFill="1" applyBorder="1" applyAlignment="1"/>
    <xf numFmtId="0" fontId="0" fillId="7" borderId="1" xfId="0" applyFont="1" applyFill="1" applyBorder="1"/>
    <xf numFmtId="165" fontId="0" fillId="7" borderId="0" xfId="0" applyNumberFormat="1" applyFill="1"/>
    <xf numFmtId="165" fontId="0" fillId="7" borderId="1" xfId="0" applyNumberFormat="1" applyFill="1" applyBorder="1"/>
    <xf numFmtId="0" fontId="0" fillId="7" borderId="0" xfId="0" applyFill="1"/>
    <xf numFmtId="0" fontId="0" fillId="8" borderId="1" xfId="0" applyFont="1" applyFill="1" applyBorder="1"/>
    <xf numFmtId="165" fontId="0" fillId="8" borderId="0" xfId="0" applyNumberFormat="1" applyFill="1"/>
    <xf numFmtId="165" fontId="0" fillId="8" borderId="1" xfId="0" applyNumberFormat="1" applyFill="1" applyBorder="1"/>
    <xf numFmtId="0" fontId="0" fillId="8" borderId="0" xfId="0" applyFill="1"/>
    <xf numFmtId="0" fontId="0" fillId="0" borderId="0" xfId="0" applyFont="1" applyBorder="1"/>
    <xf numFmtId="0" fontId="0" fillId="6" borderId="0" xfId="0" applyFill="1" applyBorder="1"/>
    <xf numFmtId="0" fontId="0" fillId="0" borderId="0" xfId="0" applyBorder="1"/>
    <xf numFmtId="0" fontId="0" fillId="0" borderId="0" xfId="0" applyFill="1" applyBorder="1"/>
    <xf numFmtId="1" fontId="0" fillId="7" borderId="0" xfId="0" applyNumberFormat="1" applyFill="1"/>
    <xf numFmtId="1" fontId="0" fillId="8" borderId="0" xfId="0" applyNumberFormat="1" applyFill="1"/>
    <xf numFmtId="1" fontId="0" fillId="0" borderId="0" xfId="0" applyNumberFormat="1"/>
    <xf numFmtId="1" fontId="0" fillId="7" borderId="1" xfId="0" applyNumberFormat="1" applyFill="1" applyBorder="1"/>
    <xf numFmtId="1" fontId="0" fillId="8" borderId="1" xfId="0" applyNumberFormat="1" applyFill="1" applyBorder="1"/>
    <xf numFmtId="1" fontId="0" fillId="0" borderId="1" xfId="0" applyNumberFormat="1" applyBorder="1"/>
    <xf numFmtId="1" fontId="0" fillId="0" borderId="1" xfId="0" applyNumberFormat="1" applyFill="1" applyBorder="1"/>
    <xf numFmtId="0" fontId="0" fillId="0" borderId="0" xfId="0" applyFont="1" applyFill="1" applyBorder="1"/>
    <xf numFmtId="0" fontId="0" fillId="9" borderId="1" xfId="0" applyFont="1" applyFill="1" applyBorder="1"/>
    <xf numFmtId="165" fontId="0" fillId="9" borderId="0" xfId="0" applyNumberFormat="1" applyFill="1"/>
    <xf numFmtId="165" fontId="0" fillId="9" borderId="1" xfId="0" applyNumberFormat="1" applyFill="1" applyBorder="1"/>
    <xf numFmtId="0" fontId="0" fillId="9" borderId="0" xfId="0" applyFill="1"/>
    <xf numFmtId="0" fontId="0" fillId="10" borderId="1" xfId="0" applyFont="1" applyFill="1" applyBorder="1"/>
    <xf numFmtId="165" fontId="0" fillId="10" borderId="0" xfId="0" applyNumberFormat="1" applyFill="1"/>
    <xf numFmtId="165" fontId="0" fillId="10" borderId="1" xfId="0" applyNumberFormat="1" applyFill="1" applyBorder="1"/>
    <xf numFmtId="0" fontId="0" fillId="10" borderId="0" xfId="0" applyFill="1"/>
    <xf numFmtId="0" fontId="0" fillId="11" borderId="1" xfId="0" applyFont="1" applyFill="1" applyBorder="1"/>
    <xf numFmtId="165" fontId="0" fillId="11" borderId="0" xfId="0" applyNumberFormat="1" applyFill="1"/>
    <xf numFmtId="165" fontId="0" fillId="11" borderId="1" xfId="0" applyNumberFormat="1" applyFill="1" applyBorder="1"/>
    <xf numFmtId="0" fontId="0" fillId="11" borderId="0" xfId="0" applyFill="1"/>
    <xf numFmtId="0" fontId="0" fillId="12" borderId="1" xfId="0" applyFont="1" applyFill="1" applyBorder="1"/>
    <xf numFmtId="165" fontId="0" fillId="12" borderId="0" xfId="0" applyNumberFormat="1" applyFill="1"/>
    <xf numFmtId="165" fontId="0" fillId="12" borderId="1" xfId="0" applyNumberFormat="1" applyFill="1" applyBorder="1"/>
    <xf numFmtId="0" fontId="0" fillId="12" borderId="0" xfId="0" applyFill="1"/>
    <xf numFmtId="0" fontId="0" fillId="13" borderId="1" xfId="0" applyFont="1" applyFill="1" applyBorder="1"/>
    <xf numFmtId="165" fontId="0" fillId="13" borderId="0" xfId="0" applyNumberFormat="1" applyFill="1"/>
    <xf numFmtId="165" fontId="0" fillId="13" borderId="1" xfId="0" applyNumberFormat="1" applyFill="1" applyBorder="1"/>
    <xf numFmtId="0" fontId="0" fillId="13" borderId="0" xfId="0" applyFill="1"/>
    <xf numFmtId="0" fontId="0" fillId="14" borderId="1" xfId="0" applyFont="1" applyFill="1" applyBorder="1"/>
    <xf numFmtId="165" fontId="0" fillId="14" borderId="0" xfId="0" applyNumberFormat="1" applyFill="1"/>
    <xf numFmtId="165" fontId="0" fillId="14" borderId="1" xfId="0" applyNumberFormat="1" applyFill="1" applyBorder="1"/>
    <xf numFmtId="0" fontId="0" fillId="14" borderId="0" xfId="0" applyFill="1"/>
    <xf numFmtId="165" fontId="0" fillId="15" borderId="1" xfId="0" applyNumberFormat="1" applyFill="1" applyBorder="1"/>
    <xf numFmtId="165" fontId="0" fillId="15" borderId="0" xfId="0" applyNumberFormat="1" applyFill="1"/>
    <xf numFmtId="0" fontId="0" fillId="15" borderId="0" xfId="0" applyFill="1"/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7"/>
  <sheetViews>
    <sheetView tabSelected="1" workbookViewId="0">
      <pane xSplit="2" topLeftCell="C1" activePane="topRight" state="frozen"/>
      <selection pane="topRight" sqref="A1:A1048576"/>
    </sheetView>
  </sheetViews>
  <sheetFormatPr defaultColWidth="11" defaultRowHeight="15.75" x14ac:dyDescent="0.25"/>
  <cols>
    <col min="3" max="3" width="16.625" style="2" customWidth="1"/>
    <col min="4" max="4" width="16.375" style="4" customWidth="1"/>
    <col min="5" max="5" width="19.5" style="4" customWidth="1"/>
    <col min="6" max="6" width="33.25" style="4" customWidth="1"/>
    <col min="7" max="7" width="20.25" style="13" customWidth="1"/>
    <col min="8" max="8" width="19.375" style="13" customWidth="1"/>
    <col min="9" max="9" width="34.5" style="13" customWidth="1"/>
    <col min="10" max="10" width="15.375" style="4" customWidth="1"/>
    <col min="11" max="11" width="18.75" style="4" customWidth="1"/>
    <col min="12" max="12" width="30.125" style="4" customWidth="1"/>
    <col min="13" max="13" width="11" style="13" customWidth="1"/>
    <col min="14" max="14" width="18.25" style="13" customWidth="1"/>
    <col min="15" max="15" width="32" style="13" customWidth="1"/>
    <col min="16" max="16" width="11" style="4" customWidth="1"/>
    <col min="17" max="17" width="17.25" style="4" customWidth="1"/>
    <col min="18" max="18" width="32.75" style="4" customWidth="1"/>
    <col min="19" max="19" width="13.125" style="13" customWidth="1"/>
    <col min="20" max="20" width="17.25" style="13" customWidth="1"/>
    <col min="21" max="21" width="32.25" style="13" customWidth="1"/>
    <col min="22" max="22" width="11" style="35" customWidth="1"/>
    <col min="23" max="23" width="11" style="28" customWidth="1"/>
    <col min="24" max="24" width="11" style="32" customWidth="1"/>
    <col min="25" max="26" width="11" customWidth="1"/>
    <col min="27" max="27" width="11" style="71" customWidth="1"/>
    <col min="28" max="28" width="11" customWidth="1"/>
    <col min="29" max="29" width="11" style="71" customWidth="1"/>
    <col min="30" max="32" width="11" customWidth="1"/>
    <col min="33" max="33" width="11" style="60" customWidth="1"/>
    <col min="34" max="34" width="11" style="48" customWidth="1"/>
    <col min="35" max="35" width="11" style="56" customWidth="1"/>
    <col min="36" max="36" width="11" style="52" customWidth="1"/>
    <col min="37" max="37" width="11" style="64" customWidth="1"/>
    <col min="38" max="38" width="11" style="68" customWidth="1"/>
  </cols>
  <sheetData>
    <row r="1" spans="1:52" s="19" customFormat="1" x14ac:dyDescent="0.25">
      <c r="A1" s="19" t="s">
        <v>212</v>
      </c>
      <c r="B1" s="19" t="s">
        <v>77</v>
      </c>
      <c r="C1" s="20" t="s">
        <v>82</v>
      </c>
      <c r="D1" s="3" t="s">
        <v>72</v>
      </c>
      <c r="E1" s="3" t="s">
        <v>90</v>
      </c>
      <c r="F1" s="3" t="s">
        <v>87</v>
      </c>
      <c r="G1" s="9" t="s">
        <v>73</v>
      </c>
      <c r="H1" s="9" t="s">
        <v>81</v>
      </c>
      <c r="I1" s="3" t="s">
        <v>88</v>
      </c>
      <c r="J1" s="3" t="s">
        <v>74</v>
      </c>
      <c r="K1" s="9" t="s">
        <v>83</v>
      </c>
      <c r="L1" s="3" t="s">
        <v>91</v>
      </c>
      <c r="M1" s="9" t="s">
        <v>75</v>
      </c>
      <c r="N1" s="18" t="s">
        <v>84</v>
      </c>
      <c r="O1" s="18" t="s">
        <v>92</v>
      </c>
      <c r="P1" s="3" t="s">
        <v>71</v>
      </c>
      <c r="Q1" s="18" t="s">
        <v>80</v>
      </c>
      <c r="R1" s="3" t="s">
        <v>89</v>
      </c>
      <c r="S1" s="9" t="s">
        <v>76</v>
      </c>
      <c r="T1" s="18" t="s">
        <v>85</v>
      </c>
      <c r="U1" s="3" t="s">
        <v>93</v>
      </c>
      <c r="V1" s="33" t="s">
        <v>77</v>
      </c>
      <c r="W1" s="25" t="s">
        <v>98</v>
      </c>
      <c r="X1" s="29" t="s">
        <v>95</v>
      </c>
      <c r="Z1" s="19" t="s">
        <v>96</v>
      </c>
      <c r="AA1" s="69" t="s">
        <v>206</v>
      </c>
      <c r="AB1" s="7" t="s">
        <v>207</v>
      </c>
      <c r="AC1" s="69" t="s">
        <v>208</v>
      </c>
      <c r="AD1" s="7" t="s">
        <v>209</v>
      </c>
      <c r="AE1" s="7" t="s">
        <v>210</v>
      </c>
      <c r="AF1" s="7" t="s">
        <v>211</v>
      </c>
      <c r="AG1" s="57" t="s">
        <v>213</v>
      </c>
      <c r="AH1" s="45" t="s">
        <v>214</v>
      </c>
      <c r="AI1" s="53" t="s">
        <v>215</v>
      </c>
      <c r="AJ1" s="49" t="s">
        <v>216</v>
      </c>
      <c r="AK1" s="61" t="s">
        <v>217</v>
      </c>
      <c r="AL1" s="65" t="s">
        <v>218</v>
      </c>
      <c r="AM1" s="19" t="s">
        <v>219</v>
      </c>
      <c r="AN1" s="19" t="s">
        <v>220</v>
      </c>
    </row>
    <row r="2" spans="1:52" s="17" customFormat="1" x14ac:dyDescent="0.25">
      <c r="B2" s="14" t="s">
        <v>78</v>
      </c>
      <c r="C2" s="15">
        <v>0</v>
      </c>
      <c r="D2" s="16">
        <v>0.10539999999999999</v>
      </c>
      <c r="E2" s="16"/>
      <c r="F2" s="16"/>
      <c r="G2" s="15">
        <v>4.197E-2</v>
      </c>
      <c r="H2" s="15"/>
      <c r="I2" s="16"/>
      <c r="J2" s="16">
        <v>0.2293</v>
      </c>
      <c r="K2" s="16"/>
      <c r="L2" s="16"/>
      <c r="M2" s="16">
        <v>0.58779999999999999</v>
      </c>
      <c r="N2" s="16"/>
      <c r="O2" s="16"/>
      <c r="P2" s="16">
        <v>0</v>
      </c>
      <c r="Q2" s="16"/>
      <c r="R2" s="16"/>
      <c r="S2" s="16">
        <v>0</v>
      </c>
      <c r="T2" s="16"/>
      <c r="U2" s="15"/>
      <c r="V2" s="14" t="s">
        <v>78</v>
      </c>
      <c r="W2" s="26"/>
      <c r="X2" s="30"/>
      <c r="Z2" s="15"/>
      <c r="AA2" s="70"/>
      <c r="AB2" s="15"/>
      <c r="AC2" s="70"/>
      <c r="AD2" s="15"/>
      <c r="AE2" s="15"/>
      <c r="AF2" s="15"/>
      <c r="AG2" s="58"/>
      <c r="AH2" s="46"/>
      <c r="AI2" s="54"/>
      <c r="AJ2" s="50"/>
      <c r="AK2" s="62"/>
      <c r="AL2" s="66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</row>
    <row r="3" spans="1:52" s="21" customFormat="1" x14ac:dyDescent="0.25">
      <c r="B3" s="21" t="s">
        <v>86</v>
      </c>
      <c r="C3" s="22"/>
      <c r="D3" s="23">
        <v>40.08</v>
      </c>
      <c r="E3" s="23"/>
      <c r="F3" s="23"/>
      <c r="G3" s="22">
        <v>24.31</v>
      </c>
      <c r="H3" s="22"/>
      <c r="I3" s="23"/>
      <c r="J3" s="23">
        <v>39.1</v>
      </c>
      <c r="K3" s="23"/>
      <c r="L3" s="23"/>
      <c r="M3" s="23">
        <v>22.99</v>
      </c>
      <c r="N3" s="23"/>
      <c r="O3" s="23"/>
      <c r="P3" s="23">
        <v>26.98</v>
      </c>
      <c r="Q3" s="23"/>
      <c r="R3" s="23"/>
      <c r="S3" s="23">
        <v>54.94</v>
      </c>
      <c r="T3" s="23"/>
      <c r="U3" s="22"/>
      <c r="V3" s="34"/>
      <c r="W3" s="27"/>
      <c r="X3" s="31"/>
      <c r="Z3" s="22"/>
      <c r="AA3" s="69"/>
      <c r="AB3" s="22"/>
      <c r="AC3" s="69"/>
      <c r="AD3" s="22"/>
      <c r="AE3" s="22"/>
      <c r="AF3" s="22"/>
      <c r="AG3" s="59"/>
      <c r="AH3" s="47"/>
      <c r="AI3" s="55"/>
      <c r="AJ3" s="51"/>
      <c r="AK3" s="63"/>
      <c r="AL3" s="67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x14ac:dyDescent="0.25">
      <c r="A4">
        <v>5</v>
      </c>
      <c r="B4" t="s">
        <v>121</v>
      </c>
      <c r="C4" s="5">
        <v>5.0279999999999996</v>
      </c>
      <c r="D4" s="6">
        <v>26.57</v>
      </c>
      <c r="E4" s="6">
        <f>((D4-$D$2)*100)/C4</f>
        <v>526.34447096260942</v>
      </c>
      <c r="F4" s="6">
        <f>(E4/$D$3)*2</f>
        <v>26.264694159810851</v>
      </c>
      <c r="G4" s="10">
        <v>10.55</v>
      </c>
      <c r="H4" s="10">
        <f>((G4-$G$2)*100)/C4</f>
        <v>208.9902545743835</v>
      </c>
      <c r="I4" s="11">
        <f>(H4/$G$3)*2</f>
        <v>17.193768373046773</v>
      </c>
      <c r="J4" s="6">
        <v>7.883</v>
      </c>
      <c r="K4" s="6">
        <f>((J4-$J$2)*100)/C4</f>
        <v>152.22155926809867</v>
      </c>
      <c r="L4" s="6">
        <f>(K4/$J$3)*1</f>
        <v>3.8931345081355158</v>
      </c>
      <c r="M4" s="11">
        <v>74.87</v>
      </c>
      <c r="N4" s="11">
        <f>((M4-$M$2)*100)/C4</f>
        <v>1477.3707239459031</v>
      </c>
      <c r="O4" s="11">
        <f>(N4/$M$3)*1</f>
        <v>64.261449497429453</v>
      </c>
      <c r="P4" s="6">
        <v>0</v>
      </c>
      <c r="Q4" s="6">
        <f>((P4-$P$2)*100)/C4</f>
        <v>0</v>
      </c>
      <c r="R4" s="6">
        <f>(Q4/$P$3)*3</f>
        <v>0</v>
      </c>
      <c r="S4" s="11">
        <v>0.5071</v>
      </c>
      <c r="T4" s="11">
        <f>((S4-$S$2)*100)/C4</f>
        <v>10.085521081941131</v>
      </c>
      <c r="U4" s="11">
        <f t="shared" ref="U4:U37" si="0">(T4/$S$3)*2</f>
        <v>0.36714674488318644</v>
      </c>
      <c r="V4" s="35" t="s">
        <v>0</v>
      </c>
      <c r="W4" s="37">
        <f t="shared" ref="W4:W37" si="1">SUM(F4+I4+L4+O4+R4+U4)</f>
        <v>111.98019328330578</v>
      </c>
      <c r="X4" s="38">
        <f t="shared" ref="X4:X37" si="2">((F4+I4+L4+O4)/W4)*100</f>
        <v>99.672132424388366</v>
      </c>
      <c r="Y4" s="39"/>
      <c r="Z4" s="39">
        <f t="shared" ref="Z4:Z37" si="3">SUM(F4+I4+L4+R4+U4)</f>
        <v>47.718743785876327</v>
      </c>
      <c r="AA4" s="70">
        <f>R4/W4*100</f>
        <v>0</v>
      </c>
      <c r="AB4" s="5">
        <f>T4/W4*100</f>
        <v>9.006522302051339</v>
      </c>
      <c r="AC4" s="70">
        <f>O4/W4*100</f>
        <v>57.386442738896108</v>
      </c>
      <c r="AD4" s="5">
        <f>I4/W4*100</f>
        <v>15.354294245185995</v>
      </c>
      <c r="AE4" s="5">
        <f>L4/W4*100</f>
        <v>3.4766277803129242</v>
      </c>
      <c r="AF4" s="5">
        <f>F4/W4*100</f>
        <v>23.454767659993351</v>
      </c>
      <c r="AG4" s="58">
        <f>R4</f>
        <v>0</v>
      </c>
      <c r="AH4" s="46">
        <f>U4+R4</f>
        <v>0.36714674488318644</v>
      </c>
      <c r="AI4" s="54">
        <f>AH4+O4</f>
        <v>64.628596242312639</v>
      </c>
      <c r="AJ4" s="50">
        <f>AI4+I4</f>
        <v>81.822364615359419</v>
      </c>
      <c r="AK4" s="62">
        <f>AJ4+L4</f>
        <v>85.715499123494936</v>
      </c>
      <c r="AL4" s="66">
        <f>AK4+F4</f>
        <v>111.98019328330579</v>
      </c>
      <c r="AM4" s="5">
        <v>1.22</v>
      </c>
      <c r="AN4" s="5" t="e">
        <f t="shared" ref="AN4:AN67" si="4">AF4/AA4</f>
        <v>#DIV/0!</v>
      </c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x14ac:dyDescent="0.25">
      <c r="A5">
        <v>20</v>
      </c>
      <c r="B5" t="s">
        <v>122</v>
      </c>
      <c r="C5" s="5">
        <v>5.0049999999999999</v>
      </c>
      <c r="D5" s="6">
        <v>34.83</v>
      </c>
      <c r="E5" s="6">
        <f>((D5-$D$2)*100)/C5</f>
        <v>693.79820179820172</v>
      </c>
      <c r="F5" s="6">
        <f>(E5/$D$3)*2</f>
        <v>34.62066875240528</v>
      </c>
      <c r="G5" s="11">
        <v>11.97</v>
      </c>
      <c r="H5" s="10">
        <f>((G5-$G$2)*100)/C5</f>
        <v>238.32227772227776</v>
      </c>
      <c r="I5" s="11">
        <f t="shared" ref="I5:I69" si="5">(H5/$G$3)*2</f>
        <v>19.606933584720508</v>
      </c>
      <c r="J5" s="6">
        <v>5.2649999999999997</v>
      </c>
      <c r="K5" s="6">
        <f>((J5-$J$2)*100)/C5</f>
        <v>100.61338661338661</v>
      </c>
      <c r="L5" s="6">
        <f t="shared" ref="L5:L69" si="6">(K5/$J$3)*1</f>
        <v>2.5732323942042612</v>
      </c>
      <c r="M5" s="11">
        <v>182</v>
      </c>
      <c r="N5" s="11">
        <f>((M5-$M$2)*100)/C5</f>
        <v>3624.619380619381</v>
      </c>
      <c r="O5" s="11">
        <f>(N5/$M$3)*1</f>
        <v>157.66069511176082</v>
      </c>
      <c r="P5" s="6">
        <v>0</v>
      </c>
      <c r="Q5" s="6">
        <f t="shared" ref="Q5:Q69" si="7">((P5-$P$2)*100)/C5</f>
        <v>0</v>
      </c>
      <c r="R5" s="6">
        <f t="shared" ref="R5:R69" si="8">(Q5/$P$3)*3</f>
        <v>0</v>
      </c>
      <c r="S5" s="11">
        <v>0</v>
      </c>
      <c r="T5" s="11">
        <f t="shared" ref="T5:T69" si="9">((S5-$S$2)*100)/C5</f>
        <v>0</v>
      </c>
      <c r="U5" s="11">
        <f t="shared" si="0"/>
        <v>0</v>
      </c>
      <c r="V5" s="35" t="s">
        <v>1</v>
      </c>
      <c r="W5" s="37">
        <f t="shared" si="1"/>
        <v>214.46152984309086</v>
      </c>
      <c r="X5" s="38">
        <f t="shared" si="2"/>
        <v>100</v>
      </c>
      <c r="Y5" s="39"/>
      <c r="Z5" s="39">
        <f t="shared" si="3"/>
        <v>56.800834731330049</v>
      </c>
      <c r="AA5" s="70">
        <f t="shared" ref="AA5:AA68" si="10">R5/W5*100</f>
        <v>0</v>
      </c>
      <c r="AB5" s="5">
        <f t="shared" ref="AB5:AB68" si="11">T5/W5*100</f>
        <v>0</v>
      </c>
      <c r="AC5" s="70">
        <f t="shared" ref="AC5:AC68" si="12">O5/W5*100</f>
        <v>73.514674276133377</v>
      </c>
      <c r="AD5" s="5">
        <f t="shared" ref="AD5:AD68" si="13">I5/W5*100</f>
        <v>9.1424012498025959</v>
      </c>
      <c r="AE5" s="5">
        <f t="shared" ref="AE5:AE68" si="14">L5/W5*100</f>
        <v>1.1998573338943106</v>
      </c>
      <c r="AF5" s="5">
        <f t="shared" ref="AF5:AF68" si="15">F5/W5*100</f>
        <v>16.14306714016972</v>
      </c>
      <c r="AG5" s="58">
        <f t="shared" ref="AG5:AG68" si="16">R5</f>
        <v>0</v>
      </c>
      <c r="AH5" s="46">
        <f t="shared" ref="AH5:AH68" si="17">U5+R5</f>
        <v>0</v>
      </c>
      <c r="AI5" s="54">
        <f t="shared" ref="AI5:AI68" si="18">AH5+O5</f>
        <v>157.66069511176082</v>
      </c>
      <c r="AJ5" s="50">
        <f t="shared" ref="AJ5:AJ68" si="19">AI5+I5</f>
        <v>177.26762869648132</v>
      </c>
      <c r="AK5" s="62">
        <f t="shared" ref="AK5:AK68" si="20">AJ5+L5</f>
        <v>179.84086109068559</v>
      </c>
      <c r="AL5" s="66">
        <f t="shared" ref="AL5:AL68" si="21">AK5+F5</f>
        <v>214.46152984309089</v>
      </c>
      <c r="AM5" s="5">
        <v>0.4</v>
      </c>
      <c r="AN5" s="5" t="e">
        <f t="shared" si="4"/>
        <v>#DIV/0!</v>
      </c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x14ac:dyDescent="0.25">
      <c r="A6">
        <v>40</v>
      </c>
      <c r="B6" t="s">
        <v>123</v>
      </c>
      <c r="C6" s="5">
        <v>5.016</v>
      </c>
      <c r="D6" s="6">
        <v>13.97</v>
      </c>
      <c r="E6" s="6">
        <f t="shared" ref="E6:E70" si="22">((D6-$D$2)*100)/C6</f>
        <v>276.40749601275917</v>
      </c>
      <c r="F6" s="6">
        <f t="shared" ref="F6:F70" si="23">(E6/$D$3)*2</f>
        <v>13.792789222193571</v>
      </c>
      <c r="G6" s="11">
        <v>6.827</v>
      </c>
      <c r="H6" s="10">
        <f t="shared" ref="H6:H70" si="24">((G6-$G$2)*100)/C6</f>
        <v>135.26774322169061</v>
      </c>
      <c r="I6" s="11">
        <f t="shared" si="5"/>
        <v>11.128567932677138</v>
      </c>
      <c r="J6" s="6">
        <v>5.319</v>
      </c>
      <c r="K6" s="6">
        <f t="shared" ref="K6:K70" si="25">((J6-$J$2)*100)/C6</f>
        <v>101.46929824561403</v>
      </c>
      <c r="L6" s="6">
        <f t="shared" si="6"/>
        <v>2.5951227172791311</v>
      </c>
      <c r="M6" s="11">
        <v>196.9</v>
      </c>
      <c r="N6" s="11">
        <f t="shared" ref="N6:N70" si="26">((M6-$M$2)*100)/C6</f>
        <v>3913.72009569378</v>
      </c>
      <c r="O6" s="11">
        <f t="shared" ref="O6:O70" si="27">(N6/$M$3)*1</f>
        <v>170.23575883835494</v>
      </c>
      <c r="P6" s="6">
        <v>0</v>
      </c>
      <c r="Q6" s="6">
        <f t="shared" si="7"/>
        <v>0</v>
      </c>
      <c r="R6" s="6">
        <f t="shared" si="8"/>
        <v>0</v>
      </c>
      <c r="S6" s="11">
        <v>0</v>
      </c>
      <c r="T6" s="11">
        <f t="shared" si="9"/>
        <v>0</v>
      </c>
      <c r="U6" s="11">
        <f t="shared" si="0"/>
        <v>0</v>
      </c>
      <c r="V6" s="35" t="s">
        <v>2</v>
      </c>
      <c r="W6" s="37">
        <f t="shared" si="1"/>
        <v>197.75223871050477</v>
      </c>
      <c r="X6" s="38">
        <f t="shared" si="2"/>
        <v>100</v>
      </c>
      <c r="Y6" s="39"/>
      <c r="Z6" s="39">
        <f t="shared" si="3"/>
        <v>27.516479872149841</v>
      </c>
      <c r="AA6" s="70">
        <f t="shared" si="10"/>
        <v>0</v>
      </c>
      <c r="AB6" s="5">
        <f t="shared" si="11"/>
        <v>0</v>
      </c>
      <c r="AC6" s="70">
        <f t="shared" si="12"/>
        <v>86.085376301386901</v>
      </c>
      <c r="AD6" s="5">
        <f t="shared" si="13"/>
        <v>5.6275306945923234</v>
      </c>
      <c r="AE6" s="5">
        <f t="shared" si="14"/>
        <v>1.3123101585101176</v>
      </c>
      <c r="AF6" s="5">
        <f t="shared" si="15"/>
        <v>6.9747828455106564</v>
      </c>
      <c r="AG6" s="58">
        <f t="shared" si="16"/>
        <v>0</v>
      </c>
      <c r="AH6" s="46">
        <f t="shared" si="17"/>
        <v>0</v>
      </c>
      <c r="AI6" s="54">
        <f t="shared" si="18"/>
        <v>170.23575883835494</v>
      </c>
      <c r="AJ6" s="50">
        <f t="shared" si="19"/>
        <v>181.36432677103207</v>
      </c>
      <c r="AK6" s="62">
        <f t="shared" si="20"/>
        <v>183.95944948831121</v>
      </c>
      <c r="AL6" s="66">
        <f t="shared" si="21"/>
        <v>197.75223871050477</v>
      </c>
      <c r="AM6" s="5">
        <v>0.15</v>
      </c>
      <c r="AN6" s="5" t="e">
        <f t="shared" si="4"/>
        <v>#DIV/0!</v>
      </c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x14ac:dyDescent="0.25">
      <c r="A7">
        <v>60</v>
      </c>
      <c r="B7" t="s">
        <v>124</v>
      </c>
      <c r="C7" s="5">
        <v>5.0410000000000004</v>
      </c>
      <c r="D7" s="6">
        <v>10.69</v>
      </c>
      <c r="E7" s="6">
        <f t="shared" si="22"/>
        <v>209.9702439992065</v>
      </c>
      <c r="F7" s="6">
        <f t="shared" si="23"/>
        <v>10.477557085788748</v>
      </c>
      <c r="G7" s="11">
        <v>5.3949999999999996</v>
      </c>
      <c r="H7" s="10">
        <f t="shared" si="24"/>
        <v>106.18984328506248</v>
      </c>
      <c r="I7" s="11">
        <f t="shared" si="5"/>
        <v>8.7363096079853957</v>
      </c>
      <c r="J7" s="6">
        <v>6.4969999999999999</v>
      </c>
      <c r="K7" s="6">
        <f t="shared" si="25"/>
        <v>124.33445744891885</v>
      </c>
      <c r="L7" s="6">
        <f t="shared" si="6"/>
        <v>3.179909397670559</v>
      </c>
      <c r="M7" s="11">
        <v>216.3</v>
      </c>
      <c r="N7" s="11">
        <f t="shared" si="26"/>
        <v>4279.1549295774648</v>
      </c>
      <c r="O7" s="11">
        <f t="shared" si="27"/>
        <v>186.13114091246041</v>
      </c>
      <c r="P7" s="6">
        <v>0</v>
      </c>
      <c r="Q7" s="6">
        <f t="shared" si="7"/>
        <v>0</v>
      </c>
      <c r="R7" s="6">
        <f t="shared" si="8"/>
        <v>0</v>
      </c>
      <c r="S7" s="11">
        <v>0</v>
      </c>
      <c r="T7" s="11">
        <f t="shared" si="9"/>
        <v>0</v>
      </c>
      <c r="U7" s="11">
        <f t="shared" si="0"/>
        <v>0</v>
      </c>
      <c r="V7" s="35" t="s">
        <v>3</v>
      </c>
      <c r="W7" s="37">
        <f t="shared" si="1"/>
        <v>208.5249170039051</v>
      </c>
      <c r="X7" s="38">
        <f t="shared" si="2"/>
        <v>100</v>
      </c>
      <c r="Y7" s="39"/>
      <c r="Z7" s="39">
        <f t="shared" si="3"/>
        <v>22.393776091444703</v>
      </c>
      <c r="AA7" s="70">
        <f t="shared" si="10"/>
        <v>0</v>
      </c>
      <c r="AB7" s="5">
        <f t="shared" si="11"/>
        <v>0</v>
      </c>
      <c r="AC7" s="70">
        <f t="shared" si="12"/>
        <v>89.260863203688359</v>
      </c>
      <c r="AD7" s="5">
        <f t="shared" si="13"/>
        <v>4.1895758710800912</v>
      </c>
      <c r="AE7" s="5">
        <f t="shared" si="14"/>
        <v>1.5249541605672994</v>
      </c>
      <c r="AF7" s="5">
        <f t="shared" si="15"/>
        <v>5.0246067646642594</v>
      </c>
      <c r="AG7" s="58">
        <f t="shared" si="16"/>
        <v>0</v>
      </c>
      <c r="AH7" s="46">
        <f t="shared" si="17"/>
        <v>0</v>
      </c>
      <c r="AI7" s="54">
        <f t="shared" si="18"/>
        <v>186.13114091246041</v>
      </c>
      <c r="AJ7" s="50">
        <f t="shared" si="19"/>
        <v>194.8674505204458</v>
      </c>
      <c r="AK7" s="62">
        <f t="shared" si="20"/>
        <v>198.04735991811637</v>
      </c>
      <c r="AL7" s="66">
        <f t="shared" si="21"/>
        <v>208.52491700390513</v>
      </c>
      <c r="AM7" s="5">
        <v>0.08</v>
      </c>
      <c r="AN7" s="5" t="e">
        <f t="shared" si="4"/>
        <v>#DIV/0!</v>
      </c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x14ac:dyDescent="0.25">
      <c r="A8">
        <v>80</v>
      </c>
      <c r="B8" t="s">
        <v>125</v>
      </c>
      <c r="C8" s="5">
        <v>5.024</v>
      </c>
      <c r="D8" s="6">
        <v>33.9</v>
      </c>
      <c r="E8" s="6">
        <f t="shared" si="22"/>
        <v>672.66321656050945</v>
      </c>
      <c r="F8" s="6">
        <f t="shared" si="23"/>
        <v>33.566028770484508</v>
      </c>
      <c r="G8" s="11">
        <v>5.8760000000000003</v>
      </c>
      <c r="H8" s="10">
        <f t="shared" si="24"/>
        <v>116.12320859872612</v>
      </c>
      <c r="I8" s="11">
        <f t="shared" si="5"/>
        <v>9.5535342327211961</v>
      </c>
      <c r="J8" s="6">
        <v>6.1619999999999999</v>
      </c>
      <c r="K8" s="6">
        <f t="shared" si="25"/>
        <v>118.08718152866241</v>
      </c>
      <c r="L8" s="6">
        <f t="shared" si="6"/>
        <v>3.0201325199146396</v>
      </c>
      <c r="M8" s="11">
        <v>189.3</v>
      </c>
      <c r="N8" s="11">
        <f t="shared" si="26"/>
        <v>3756.2141719745223</v>
      </c>
      <c r="O8" s="11">
        <f t="shared" si="27"/>
        <v>163.38469647562081</v>
      </c>
      <c r="P8" s="6">
        <v>0</v>
      </c>
      <c r="Q8" s="6">
        <f t="shared" si="7"/>
        <v>0</v>
      </c>
      <c r="R8" s="6">
        <f t="shared" si="8"/>
        <v>0</v>
      </c>
      <c r="S8" s="11">
        <v>0</v>
      </c>
      <c r="T8" s="11">
        <f t="shared" si="9"/>
        <v>0</v>
      </c>
      <c r="U8" s="11">
        <f t="shared" si="0"/>
        <v>0</v>
      </c>
      <c r="V8" s="35" t="s">
        <v>4</v>
      </c>
      <c r="W8" s="37">
        <f t="shared" si="1"/>
        <v>209.52439199874115</v>
      </c>
      <c r="X8" s="38">
        <f t="shared" si="2"/>
        <v>100</v>
      </c>
      <c r="Y8" s="39"/>
      <c r="Z8" s="39">
        <f t="shared" si="3"/>
        <v>46.139695523120345</v>
      </c>
      <c r="AA8" s="70">
        <f t="shared" si="10"/>
        <v>0</v>
      </c>
      <c r="AB8" s="5">
        <f t="shared" si="11"/>
        <v>0</v>
      </c>
      <c r="AC8" s="70">
        <f t="shared" si="12"/>
        <v>77.978842900831552</v>
      </c>
      <c r="AD8" s="5">
        <f t="shared" si="13"/>
        <v>4.5596286626039202</v>
      </c>
      <c r="AE8" s="5">
        <f t="shared" si="14"/>
        <v>1.4414228773577755</v>
      </c>
      <c r="AF8" s="5">
        <f t="shared" si="15"/>
        <v>16.020105559206765</v>
      </c>
      <c r="AG8" s="58">
        <f t="shared" si="16"/>
        <v>0</v>
      </c>
      <c r="AH8" s="46">
        <f t="shared" si="17"/>
        <v>0</v>
      </c>
      <c r="AI8" s="54">
        <f t="shared" si="18"/>
        <v>163.38469647562081</v>
      </c>
      <c r="AJ8" s="50">
        <f t="shared" si="19"/>
        <v>172.93823070834202</v>
      </c>
      <c r="AK8" s="62">
        <f t="shared" si="20"/>
        <v>175.95836322825664</v>
      </c>
      <c r="AL8" s="66">
        <f t="shared" si="21"/>
        <v>209.52439199874115</v>
      </c>
      <c r="AM8" s="5">
        <v>0.06</v>
      </c>
      <c r="AN8" s="5" t="e">
        <f t="shared" si="4"/>
        <v>#DIV/0!</v>
      </c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 x14ac:dyDescent="0.25">
      <c r="A9">
        <v>100</v>
      </c>
      <c r="B9" t="s">
        <v>126</v>
      </c>
      <c r="C9" s="5">
        <v>5.0469999999999997</v>
      </c>
      <c r="D9" s="6">
        <v>259.10000000000002</v>
      </c>
      <c r="E9" s="6">
        <f t="shared" si="22"/>
        <v>5131.6544481870433</v>
      </c>
      <c r="F9" s="6">
        <f t="shared" si="23"/>
        <v>256.07058124685847</v>
      </c>
      <c r="G9" s="11">
        <v>15.07</v>
      </c>
      <c r="H9" s="10">
        <f t="shared" si="24"/>
        <v>297.76164057856158</v>
      </c>
      <c r="I9" s="11">
        <f t="shared" si="5"/>
        <v>24.497049821354306</v>
      </c>
      <c r="J9" s="6">
        <v>5.7469999999999999</v>
      </c>
      <c r="K9" s="6">
        <f t="shared" si="25"/>
        <v>109.32633247473747</v>
      </c>
      <c r="L9" s="6">
        <f t="shared" si="6"/>
        <v>2.7960698842643854</v>
      </c>
      <c r="M9" s="11">
        <v>189.3</v>
      </c>
      <c r="N9" s="11">
        <f t="shared" si="26"/>
        <v>3739.0964929661191</v>
      </c>
      <c r="O9" s="11">
        <f t="shared" si="27"/>
        <v>162.64012583584687</v>
      </c>
      <c r="P9" s="6">
        <v>0</v>
      </c>
      <c r="Q9" s="6">
        <f t="shared" si="7"/>
        <v>0</v>
      </c>
      <c r="R9" s="6">
        <f t="shared" si="8"/>
        <v>0</v>
      </c>
      <c r="S9" s="11">
        <v>0</v>
      </c>
      <c r="T9" s="11">
        <f t="shared" si="9"/>
        <v>0</v>
      </c>
      <c r="U9" s="11">
        <f t="shared" si="0"/>
        <v>0</v>
      </c>
      <c r="V9" s="35" t="s">
        <v>5</v>
      </c>
      <c r="W9" s="37">
        <f t="shared" si="1"/>
        <v>446.00382678832409</v>
      </c>
      <c r="X9" s="38">
        <f t="shared" si="2"/>
        <v>100</v>
      </c>
      <c r="Y9" s="39"/>
      <c r="Z9" s="39">
        <f t="shared" si="3"/>
        <v>283.36370095247719</v>
      </c>
      <c r="AA9" s="70">
        <f t="shared" si="10"/>
        <v>0</v>
      </c>
      <c r="AB9" s="5">
        <f t="shared" si="11"/>
        <v>0</v>
      </c>
      <c r="AC9" s="70">
        <f t="shared" si="12"/>
        <v>36.466083039470597</v>
      </c>
      <c r="AD9" s="5">
        <f t="shared" si="13"/>
        <v>5.4925649400270151</v>
      </c>
      <c r="AE9" s="5">
        <f t="shared" si="14"/>
        <v>0.62691611962141658</v>
      </c>
      <c r="AF9" s="5">
        <f t="shared" si="15"/>
        <v>57.414435900880953</v>
      </c>
      <c r="AG9" s="58">
        <f t="shared" si="16"/>
        <v>0</v>
      </c>
      <c r="AH9" s="46">
        <f t="shared" si="17"/>
        <v>0</v>
      </c>
      <c r="AI9" s="54">
        <f t="shared" si="18"/>
        <v>162.64012583584687</v>
      </c>
      <c r="AJ9" s="50">
        <f t="shared" si="19"/>
        <v>187.13717565720117</v>
      </c>
      <c r="AK9" s="62">
        <f t="shared" si="20"/>
        <v>189.93324554146557</v>
      </c>
      <c r="AL9" s="66">
        <f t="shared" si="21"/>
        <v>446.00382678832403</v>
      </c>
      <c r="AM9" s="5">
        <v>0.04</v>
      </c>
      <c r="AN9" s="5" t="e">
        <f t="shared" si="4"/>
        <v>#DIV/0!</v>
      </c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x14ac:dyDescent="0.25">
      <c r="A10">
        <v>120</v>
      </c>
      <c r="B10" t="s">
        <v>127</v>
      </c>
      <c r="C10" s="5">
        <v>5.024</v>
      </c>
      <c r="D10" s="6">
        <v>104</v>
      </c>
      <c r="E10" s="6">
        <f t="shared" si="22"/>
        <v>2067.9657643312098</v>
      </c>
      <c r="F10" s="6">
        <f t="shared" si="23"/>
        <v>103.191904407745</v>
      </c>
      <c r="G10" s="11">
        <v>15.95</v>
      </c>
      <c r="H10" s="10">
        <f t="shared" si="24"/>
        <v>316.640724522293</v>
      </c>
      <c r="I10" s="11">
        <f t="shared" si="5"/>
        <v>26.050244715943482</v>
      </c>
      <c r="J10" s="6">
        <v>5.4329999999999998</v>
      </c>
      <c r="K10" s="6">
        <f t="shared" si="25"/>
        <v>103.57683121019109</v>
      </c>
      <c r="L10" s="6">
        <f t="shared" si="6"/>
        <v>2.6490238161174191</v>
      </c>
      <c r="M10" s="11">
        <v>199.3</v>
      </c>
      <c r="N10" s="11">
        <f t="shared" si="26"/>
        <v>3955.2587579617834</v>
      </c>
      <c r="O10" s="11">
        <f t="shared" si="27"/>
        <v>172.04257320407933</v>
      </c>
      <c r="P10" s="6">
        <v>0</v>
      </c>
      <c r="Q10" s="6">
        <f t="shared" si="7"/>
        <v>0</v>
      </c>
      <c r="R10" s="6">
        <f t="shared" si="8"/>
        <v>0</v>
      </c>
      <c r="S10" s="11">
        <v>0</v>
      </c>
      <c r="T10" s="11">
        <f t="shared" si="9"/>
        <v>0</v>
      </c>
      <c r="U10" s="11">
        <f t="shared" si="0"/>
        <v>0</v>
      </c>
      <c r="V10" s="35" t="s">
        <v>6</v>
      </c>
      <c r="W10" s="37">
        <f t="shared" si="1"/>
        <v>303.93374614388523</v>
      </c>
      <c r="X10" s="38">
        <f t="shared" si="2"/>
        <v>100</v>
      </c>
      <c r="Y10" s="39"/>
      <c r="Z10" s="39">
        <f t="shared" si="3"/>
        <v>131.8911729398059</v>
      </c>
      <c r="AA10" s="70">
        <f t="shared" si="10"/>
        <v>0</v>
      </c>
      <c r="AB10" s="5">
        <f t="shared" si="11"/>
        <v>0</v>
      </c>
      <c r="AC10" s="70">
        <f t="shared" si="12"/>
        <v>56.605288286294041</v>
      </c>
      <c r="AD10" s="5">
        <f t="shared" si="13"/>
        <v>8.5710274184594955</v>
      </c>
      <c r="AE10" s="5">
        <f t="shared" si="14"/>
        <v>0.87157936547899661</v>
      </c>
      <c r="AF10" s="5">
        <f t="shared" si="15"/>
        <v>33.952104929767465</v>
      </c>
      <c r="AG10" s="58">
        <f t="shared" si="16"/>
        <v>0</v>
      </c>
      <c r="AH10" s="46">
        <f t="shared" si="17"/>
        <v>0</v>
      </c>
      <c r="AI10" s="54">
        <f t="shared" si="18"/>
        <v>172.04257320407933</v>
      </c>
      <c r="AJ10" s="50">
        <f t="shared" si="19"/>
        <v>198.09281792002281</v>
      </c>
      <c r="AK10" s="62">
        <f t="shared" si="20"/>
        <v>200.74184173614023</v>
      </c>
      <c r="AL10" s="66">
        <f t="shared" si="21"/>
        <v>303.93374614388523</v>
      </c>
      <c r="AM10" s="5">
        <v>0</v>
      </c>
      <c r="AN10" s="5" t="e">
        <f t="shared" si="4"/>
        <v>#DIV/0!</v>
      </c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 x14ac:dyDescent="0.25">
      <c r="A11">
        <v>140</v>
      </c>
      <c r="B11" t="s">
        <v>128</v>
      </c>
      <c r="C11" s="5">
        <v>5.0049999999999999</v>
      </c>
      <c r="D11" s="6">
        <v>36.1</v>
      </c>
      <c r="E11" s="6">
        <f t="shared" si="22"/>
        <v>719.17282717282717</v>
      </c>
      <c r="F11" s="6">
        <f t="shared" si="23"/>
        <v>35.886867623394572</v>
      </c>
      <c r="G11" s="11">
        <v>6.4180000000000001</v>
      </c>
      <c r="H11" s="10">
        <f t="shared" si="24"/>
        <v>127.39320679320682</v>
      </c>
      <c r="I11" s="11">
        <f t="shared" si="5"/>
        <v>10.480724540782132</v>
      </c>
      <c r="J11" s="6">
        <v>5.1040000000000001</v>
      </c>
      <c r="K11" s="6">
        <f t="shared" si="25"/>
        <v>97.396603396603396</v>
      </c>
      <c r="L11" s="6">
        <f t="shared" si="6"/>
        <v>2.4909617236982964</v>
      </c>
      <c r="M11" s="11">
        <v>176</v>
      </c>
      <c r="N11" s="11">
        <f t="shared" si="26"/>
        <v>3504.7392607392612</v>
      </c>
      <c r="O11" s="11">
        <f t="shared" si="27"/>
        <v>152.44624883598354</v>
      </c>
      <c r="P11" s="6">
        <v>0</v>
      </c>
      <c r="Q11" s="6">
        <f t="shared" si="7"/>
        <v>0</v>
      </c>
      <c r="R11" s="6">
        <f t="shared" si="8"/>
        <v>0</v>
      </c>
      <c r="S11" s="11">
        <v>0</v>
      </c>
      <c r="T11" s="11">
        <f t="shared" si="9"/>
        <v>0</v>
      </c>
      <c r="U11" s="11">
        <f t="shared" si="0"/>
        <v>0</v>
      </c>
      <c r="V11" s="35" t="s">
        <v>7</v>
      </c>
      <c r="W11" s="37">
        <f t="shared" si="1"/>
        <v>201.30480272385853</v>
      </c>
      <c r="X11" s="38">
        <f t="shared" si="2"/>
        <v>100</v>
      </c>
      <c r="Y11" s="39"/>
      <c r="Z11" s="39">
        <f t="shared" si="3"/>
        <v>48.858553887875004</v>
      </c>
      <c r="AA11" s="70">
        <f t="shared" si="10"/>
        <v>0</v>
      </c>
      <c r="AB11" s="5">
        <f t="shared" si="11"/>
        <v>0</v>
      </c>
      <c r="AC11" s="70">
        <f t="shared" si="12"/>
        <v>75.729066953808797</v>
      </c>
      <c r="AD11" s="5">
        <f t="shared" si="13"/>
        <v>5.2063956741057735</v>
      </c>
      <c r="AE11" s="5">
        <f t="shared" si="14"/>
        <v>1.2374079952356094</v>
      </c>
      <c r="AF11" s="5">
        <f t="shared" si="15"/>
        <v>17.827129376849825</v>
      </c>
      <c r="AG11" s="58">
        <f t="shared" si="16"/>
        <v>0</v>
      </c>
      <c r="AH11" s="46">
        <f t="shared" si="17"/>
        <v>0</v>
      </c>
      <c r="AI11" s="54">
        <f t="shared" si="18"/>
        <v>152.44624883598354</v>
      </c>
      <c r="AJ11" s="50">
        <f t="shared" si="19"/>
        <v>162.92697337676566</v>
      </c>
      <c r="AK11" s="62">
        <f t="shared" si="20"/>
        <v>165.41793510046395</v>
      </c>
      <c r="AL11" s="66">
        <f t="shared" si="21"/>
        <v>201.30480272385853</v>
      </c>
      <c r="AM11" s="5">
        <v>0</v>
      </c>
      <c r="AN11" s="5" t="e">
        <f>AF11/AA11</f>
        <v>#DIV/0!</v>
      </c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 x14ac:dyDescent="0.25">
      <c r="A12">
        <v>160</v>
      </c>
      <c r="B12" t="s">
        <v>129</v>
      </c>
      <c r="C12" s="5">
        <v>5.0279999999999996</v>
      </c>
      <c r="D12" s="6">
        <v>12.81</v>
      </c>
      <c r="E12" s="6">
        <f t="shared" si="22"/>
        <v>252.67700875099445</v>
      </c>
      <c r="F12" s="6">
        <f t="shared" si="23"/>
        <v>12.608633171207309</v>
      </c>
      <c r="G12" s="11">
        <v>6.5869999999999997</v>
      </c>
      <c r="H12" s="10">
        <f t="shared" si="24"/>
        <v>130.17163882259348</v>
      </c>
      <c r="I12" s="11">
        <f t="shared" si="5"/>
        <v>10.709308006795021</v>
      </c>
      <c r="J12" s="6">
        <v>4.9089999999999998</v>
      </c>
      <c r="K12" s="6">
        <f t="shared" si="25"/>
        <v>93.072792362768496</v>
      </c>
      <c r="L12" s="6">
        <f t="shared" si="6"/>
        <v>2.3803783212984269</v>
      </c>
      <c r="M12" s="11">
        <v>182.2</v>
      </c>
      <c r="N12" s="11">
        <f t="shared" si="26"/>
        <v>3612.0167064439147</v>
      </c>
      <c r="O12" s="11">
        <f t="shared" si="27"/>
        <v>157.11251441687321</v>
      </c>
      <c r="P12" s="6">
        <v>0</v>
      </c>
      <c r="Q12" s="6">
        <f t="shared" si="7"/>
        <v>0</v>
      </c>
      <c r="R12" s="6">
        <f t="shared" si="8"/>
        <v>0</v>
      </c>
      <c r="S12" s="11">
        <v>0</v>
      </c>
      <c r="T12" s="11">
        <f t="shared" si="9"/>
        <v>0</v>
      </c>
      <c r="U12" s="11">
        <f t="shared" si="0"/>
        <v>0</v>
      </c>
      <c r="V12" s="35" t="s">
        <v>8</v>
      </c>
      <c r="W12" s="37">
        <f t="shared" si="1"/>
        <v>182.81083391617398</v>
      </c>
      <c r="X12" s="38">
        <f t="shared" si="2"/>
        <v>100</v>
      </c>
      <c r="Y12" s="39"/>
      <c r="Z12" s="39">
        <f t="shared" si="3"/>
        <v>25.698319499300755</v>
      </c>
      <c r="AA12" s="70">
        <f t="shared" si="10"/>
        <v>0</v>
      </c>
      <c r="AB12" s="5">
        <f t="shared" si="11"/>
        <v>0</v>
      </c>
      <c r="AC12" s="70">
        <f t="shared" si="12"/>
        <v>85.942671476962644</v>
      </c>
      <c r="AD12" s="5">
        <f t="shared" si="13"/>
        <v>5.8581364010984514</v>
      </c>
      <c r="AE12" s="5">
        <f t="shared" si="14"/>
        <v>1.3020991537021953</v>
      </c>
      <c r="AF12" s="5">
        <f t="shared" si="15"/>
        <v>6.8970929682367013</v>
      </c>
      <c r="AG12" s="58">
        <f t="shared" si="16"/>
        <v>0</v>
      </c>
      <c r="AH12" s="46">
        <f t="shared" si="17"/>
        <v>0</v>
      </c>
      <c r="AI12" s="54">
        <f t="shared" si="18"/>
        <v>157.11251441687321</v>
      </c>
      <c r="AJ12" s="50">
        <f t="shared" si="19"/>
        <v>167.82182242366824</v>
      </c>
      <c r="AK12" s="62">
        <f t="shared" si="20"/>
        <v>170.20220074496666</v>
      </c>
      <c r="AL12" s="66">
        <f t="shared" si="21"/>
        <v>182.81083391617398</v>
      </c>
      <c r="AM12" s="5">
        <v>0.04</v>
      </c>
      <c r="AN12" s="5" t="e">
        <f t="shared" si="4"/>
        <v>#DIV/0!</v>
      </c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 x14ac:dyDescent="0.25">
      <c r="A13">
        <v>180</v>
      </c>
      <c r="B13" t="s">
        <v>130</v>
      </c>
      <c r="C13" s="5">
        <v>5.008</v>
      </c>
      <c r="D13" s="6">
        <v>97.62</v>
      </c>
      <c r="E13" s="6">
        <f t="shared" si="22"/>
        <v>1947.1765175718851</v>
      </c>
      <c r="F13" s="6">
        <f t="shared" si="23"/>
        <v>97.164496884824615</v>
      </c>
      <c r="G13" s="11">
        <v>15.88</v>
      </c>
      <c r="H13" s="10">
        <f t="shared" si="24"/>
        <v>316.25459265175721</v>
      </c>
      <c r="I13" s="11">
        <f t="shared" si="5"/>
        <v>26.01847738805078</v>
      </c>
      <c r="J13" s="6">
        <v>4.7759999999999998</v>
      </c>
      <c r="K13" s="6">
        <f t="shared" si="25"/>
        <v>90.788738019169315</v>
      </c>
      <c r="L13" s="6">
        <f t="shared" si="6"/>
        <v>2.321962609185916</v>
      </c>
      <c r="M13" s="11">
        <v>179.9</v>
      </c>
      <c r="N13" s="11">
        <f t="shared" si="26"/>
        <v>3580.5151757188501</v>
      </c>
      <c r="O13" s="11">
        <f t="shared" si="27"/>
        <v>155.74228689512179</v>
      </c>
      <c r="P13" s="6">
        <v>0</v>
      </c>
      <c r="Q13" s="6">
        <f t="shared" si="7"/>
        <v>0</v>
      </c>
      <c r="R13" s="6">
        <f t="shared" si="8"/>
        <v>0</v>
      </c>
      <c r="S13" s="11">
        <v>0</v>
      </c>
      <c r="T13" s="11">
        <f t="shared" si="9"/>
        <v>0</v>
      </c>
      <c r="U13" s="11">
        <f t="shared" si="0"/>
        <v>0</v>
      </c>
      <c r="V13" s="35" t="s">
        <v>9</v>
      </c>
      <c r="W13" s="37">
        <f t="shared" si="1"/>
        <v>281.24722377718308</v>
      </c>
      <c r="X13" s="38">
        <f t="shared" si="2"/>
        <v>100</v>
      </c>
      <c r="Y13" s="39"/>
      <c r="Z13" s="39">
        <f t="shared" si="3"/>
        <v>125.50493688206132</v>
      </c>
      <c r="AA13" s="70">
        <f t="shared" si="10"/>
        <v>0</v>
      </c>
      <c r="AB13" s="5">
        <f t="shared" si="11"/>
        <v>0</v>
      </c>
      <c r="AC13" s="70">
        <f t="shared" si="12"/>
        <v>55.375581953657949</v>
      </c>
      <c r="AD13" s="5">
        <f t="shared" si="13"/>
        <v>9.2511055002142193</v>
      </c>
      <c r="AE13" s="5">
        <f t="shared" si="14"/>
        <v>0.82559485494707718</v>
      </c>
      <c r="AF13" s="5">
        <f t="shared" si="15"/>
        <v>34.547717691180758</v>
      </c>
      <c r="AG13" s="58">
        <f t="shared" si="16"/>
        <v>0</v>
      </c>
      <c r="AH13" s="46">
        <f t="shared" si="17"/>
        <v>0</v>
      </c>
      <c r="AI13" s="54">
        <f t="shared" si="18"/>
        <v>155.74228689512179</v>
      </c>
      <c r="AJ13" s="50">
        <f t="shared" si="19"/>
        <v>181.76076428317256</v>
      </c>
      <c r="AK13" s="62">
        <f t="shared" si="20"/>
        <v>184.08272689235847</v>
      </c>
      <c r="AL13" s="66">
        <f t="shared" si="21"/>
        <v>281.24722377718308</v>
      </c>
      <c r="AM13" s="5">
        <v>0.04</v>
      </c>
      <c r="AN13" s="5" t="e">
        <f t="shared" si="4"/>
        <v>#DIV/0!</v>
      </c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 x14ac:dyDescent="0.25">
      <c r="A14">
        <v>200</v>
      </c>
      <c r="B14" t="s">
        <v>131</v>
      </c>
      <c r="C14" s="5">
        <v>5.0640000000000001</v>
      </c>
      <c r="D14" s="6">
        <v>25.55</v>
      </c>
      <c r="E14" s="6">
        <f t="shared" si="22"/>
        <v>502.46050552922588</v>
      </c>
      <c r="F14" s="6">
        <f t="shared" si="23"/>
        <v>25.072879517426443</v>
      </c>
      <c r="G14" s="11">
        <v>8.4450000000000003</v>
      </c>
      <c r="H14" s="10">
        <f t="shared" si="24"/>
        <v>165.93661137440759</v>
      </c>
      <c r="I14" s="11">
        <f t="shared" si="5"/>
        <v>13.651716279260189</v>
      </c>
      <c r="J14" s="6">
        <v>5.1459999999999999</v>
      </c>
      <c r="K14" s="6">
        <f t="shared" si="25"/>
        <v>97.091232227488149</v>
      </c>
      <c r="L14" s="6">
        <f t="shared" si="6"/>
        <v>2.4831517193730983</v>
      </c>
      <c r="M14" s="11">
        <v>198.3</v>
      </c>
      <c r="N14" s="11">
        <f t="shared" si="26"/>
        <v>3904.2693522906793</v>
      </c>
      <c r="O14" s="11">
        <f t="shared" si="27"/>
        <v>169.82467822056023</v>
      </c>
      <c r="P14" s="6">
        <v>0</v>
      </c>
      <c r="Q14" s="6">
        <f t="shared" si="7"/>
        <v>0</v>
      </c>
      <c r="R14" s="6">
        <f t="shared" si="8"/>
        <v>0</v>
      </c>
      <c r="S14" s="11">
        <v>0</v>
      </c>
      <c r="T14" s="11">
        <f t="shared" si="9"/>
        <v>0</v>
      </c>
      <c r="U14" s="11">
        <f t="shared" si="0"/>
        <v>0</v>
      </c>
      <c r="V14" s="35" t="s">
        <v>10</v>
      </c>
      <c r="W14" s="37">
        <f t="shared" si="1"/>
        <v>211.03242573661996</v>
      </c>
      <c r="X14" s="38">
        <f t="shared" si="2"/>
        <v>100</v>
      </c>
      <c r="Y14" s="39"/>
      <c r="Z14" s="39">
        <f t="shared" si="3"/>
        <v>41.207747516059726</v>
      </c>
      <c r="AA14" s="70">
        <f t="shared" si="10"/>
        <v>0</v>
      </c>
      <c r="AB14" s="5">
        <f t="shared" si="11"/>
        <v>0</v>
      </c>
      <c r="AC14" s="70">
        <f t="shared" si="12"/>
        <v>80.473262640932134</v>
      </c>
      <c r="AD14" s="5">
        <f t="shared" si="13"/>
        <v>6.4690135800733666</v>
      </c>
      <c r="AE14" s="5">
        <f t="shared" si="14"/>
        <v>1.1766683298576153</v>
      </c>
      <c r="AF14" s="5">
        <f t="shared" si="15"/>
        <v>11.881055449136889</v>
      </c>
      <c r="AG14" s="58">
        <f t="shared" si="16"/>
        <v>0</v>
      </c>
      <c r="AH14" s="46">
        <f t="shared" si="17"/>
        <v>0</v>
      </c>
      <c r="AI14" s="54">
        <f t="shared" si="18"/>
        <v>169.82467822056023</v>
      </c>
      <c r="AJ14" s="50">
        <f t="shared" si="19"/>
        <v>183.47639449982043</v>
      </c>
      <c r="AK14" s="62">
        <f t="shared" si="20"/>
        <v>185.95954621919353</v>
      </c>
      <c r="AL14" s="66">
        <f t="shared" si="21"/>
        <v>211.03242573661998</v>
      </c>
      <c r="AM14" s="5">
        <v>0.04</v>
      </c>
      <c r="AN14" s="5" t="e">
        <f t="shared" si="4"/>
        <v>#DIV/0!</v>
      </c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 s="1" customFormat="1" x14ac:dyDescent="0.25">
      <c r="A15">
        <v>220</v>
      </c>
      <c r="B15" s="1" t="s">
        <v>132</v>
      </c>
      <c r="C15" s="7">
        <v>5.0720000000000001</v>
      </c>
      <c r="D15" s="8">
        <v>17.52</v>
      </c>
      <c r="E15" s="8">
        <f t="shared" si="22"/>
        <v>343.34779179810727</v>
      </c>
      <c r="F15" s="8">
        <f t="shared" si="23"/>
        <v>17.133123343218926</v>
      </c>
      <c r="G15" s="12">
        <v>9.8889999999999993</v>
      </c>
      <c r="H15" s="24">
        <f t="shared" si="24"/>
        <v>194.14491324921136</v>
      </c>
      <c r="I15" s="12">
        <f t="shared" si="5"/>
        <v>15.972432188334954</v>
      </c>
      <c r="J15" s="8">
        <v>4.9210000000000003</v>
      </c>
      <c r="K15" s="8">
        <f t="shared" si="25"/>
        <v>92.501971608832804</v>
      </c>
      <c r="L15" s="8">
        <f t="shared" si="6"/>
        <v>2.3657793250340871</v>
      </c>
      <c r="M15" s="12">
        <v>182</v>
      </c>
      <c r="N15" s="12">
        <f t="shared" si="26"/>
        <v>3576.7389589905365</v>
      </c>
      <c r="O15" s="12">
        <f t="shared" si="27"/>
        <v>155.578032143999</v>
      </c>
      <c r="P15" s="8">
        <v>0</v>
      </c>
      <c r="Q15" s="8">
        <f t="shared" si="7"/>
        <v>0</v>
      </c>
      <c r="R15" s="8">
        <f t="shared" si="8"/>
        <v>0</v>
      </c>
      <c r="S15" s="12">
        <v>0</v>
      </c>
      <c r="T15" s="12">
        <f t="shared" si="9"/>
        <v>0</v>
      </c>
      <c r="U15" s="12">
        <f t="shared" si="0"/>
        <v>0</v>
      </c>
      <c r="V15" s="35" t="s">
        <v>11</v>
      </c>
      <c r="W15" s="40">
        <f t="shared" si="1"/>
        <v>191.04936700058698</v>
      </c>
      <c r="X15" s="41">
        <f t="shared" si="2"/>
        <v>100</v>
      </c>
      <c r="Y15" s="42"/>
      <c r="Z15" s="43">
        <f t="shared" si="3"/>
        <v>35.471334856587973</v>
      </c>
      <c r="AA15" s="70">
        <f t="shared" si="10"/>
        <v>0</v>
      </c>
      <c r="AB15" s="5">
        <f t="shared" si="11"/>
        <v>0</v>
      </c>
      <c r="AC15" s="70">
        <f t="shared" si="12"/>
        <v>81.433419323248003</v>
      </c>
      <c r="AD15" s="5">
        <f t="shared" si="13"/>
        <v>8.3603690706213545</v>
      </c>
      <c r="AE15" s="5">
        <f t="shared" si="14"/>
        <v>1.2383078584221734</v>
      </c>
      <c r="AF15" s="5">
        <f t="shared" si="15"/>
        <v>8.9679037477084584</v>
      </c>
      <c r="AG15" s="58">
        <f t="shared" si="16"/>
        <v>0</v>
      </c>
      <c r="AH15" s="46">
        <f t="shared" si="17"/>
        <v>0</v>
      </c>
      <c r="AI15" s="54">
        <f t="shared" si="18"/>
        <v>155.578032143999</v>
      </c>
      <c r="AJ15" s="50">
        <f t="shared" si="19"/>
        <v>171.55046433233395</v>
      </c>
      <c r="AK15" s="62">
        <f t="shared" si="20"/>
        <v>173.91624365736803</v>
      </c>
      <c r="AL15" s="66">
        <f t="shared" si="21"/>
        <v>191.04936700058695</v>
      </c>
      <c r="AM15" s="7">
        <v>0.04</v>
      </c>
      <c r="AN15" s="5" t="e">
        <f t="shared" si="4"/>
        <v>#DIV/0!</v>
      </c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x14ac:dyDescent="0.25">
      <c r="A16">
        <v>10</v>
      </c>
      <c r="B16" t="s">
        <v>112</v>
      </c>
      <c r="C16" s="5">
        <v>5.09</v>
      </c>
      <c r="D16" s="6">
        <v>9.327</v>
      </c>
      <c r="E16" s="6">
        <f t="shared" si="22"/>
        <v>181.17092337917487</v>
      </c>
      <c r="F16" s="6">
        <f t="shared" si="23"/>
        <v>9.0404652384817794</v>
      </c>
      <c r="G16" s="11">
        <v>3.2029999999999998</v>
      </c>
      <c r="H16" s="10">
        <f t="shared" si="24"/>
        <v>62.102750491159128</v>
      </c>
      <c r="I16" s="11">
        <f t="shared" si="5"/>
        <v>5.109234923172286</v>
      </c>
      <c r="J16" s="6">
        <v>4.2160000000000002</v>
      </c>
      <c r="K16" s="6">
        <f t="shared" si="25"/>
        <v>78.324165029469555</v>
      </c>
      <c r="L16" s="6">
        <f t="shared" si="6"/>
        <v>2.0031755762012673</v>
      </c>
      <c r="M16" s="11">
        <v>10.64</v>
      </c>
      <c r="N16" s="11">
        <f t="shared" si="26"/>
        <v>197.48919449901771</v>
      </c>
      <c r="O16" s="11">
        <f t="shared" si="27"/>
        <v>8.5902215963035111</v>
      </c>
      <c r="P16" s="6">
        <v>14.05</v>
      </c>
      <c r="Q16" s="6">
        <f t="shared" si="7"/>
        <v>276.03143418467585</v>
      </c>
      <c r="R16" s="6">
        <f t="shared" si="8"/>
        <v>30.692894831505839</v>
      </c>
      <c r="S16" s="11">
        <v>9.5649999999999999E-2</v>
      </c>
      <c r="T16" s="11">
        <f t="shared" si="9"/>
        <v>1.8791748526522594</v>
      </c>
      <c r="U16" s="11">
        <f t="shared" si="0"/>
        <v>6.8408258196296298E-2</v>
      </c>
      <c r="V16" s="35" t="s">
        <v>12</v>
      </c>
      <c r="W16" s="37">
        <f t="shared" si="1"/>
        <v>55.504400423860986</v>
      </c>
      <c r="X16" s="38">
        <f t="shared" si="2"/>
        <v>44.578622857300417</v>
      </c>
      <c r="Y16" s="39"/>
      <c r="Z16" s="39">
        <f t="shared" si="3"/>
        <v>46.914178827557471</v>
      </c>
      <c r="AA16" s="70">
        <f t="shared" si="10"/>
        <v>55.298128791805055</v>
      </c>
      <c r="AB16" s="5">
        <f t="shared" si="11"/>
        <v>3.3856321990722993</v>
      </c>
      <c r="AC16" s="70">
        <f t="shared" si="12"/>
        <v>15.476649654268906</v>
      </c>
      <c r="AD16" s="5">
        <f t="shared" si="13"/>
        <v>9.2050988464976893</v>
      </c>
      <c r="AE16" s="5">
        <f t="shared" si="14"/>
        <v>3.6090392129343942</v>
      </c>
      <c r="AF16" s="5">
        <f t="shared" si="15"/>
        <v>16.287835143599427</v>
      </c>
      <c r="AG16" s="58">
        <f t="shared" si="16"/>
        <v>30.692894831505839</v>
      </c>
      <c r="AH16" s="46">
        <f t="shared" si="17"/>
        <v>30.761303089702135</v>
      </c>
      <c r="AI16" s="54">
        <f t="shared" si="18"/>
        <v>39.351524686005646</v>
      </c>
      <c r="AJ16" s="50">
        <f t="shared" si="19"/>
        <v>44.460759609177934</v>
      </c>
      <c r="AK16" s="62">
        <f t="shared" si="20"/>
        <v>46.463935185379199</v>
      </c>
      <c r="AL16" s="66">
        <f t="shared" si="21"/>
        <v>55.504400423860979</v>
      </c>
      <c r="AM16" s="5">
        <v>1.62</v>
      </c>
      <c r="AN16" s="5">
        <f t="shared" si="4"/>
        <v>0.29454586438037328</v>
      </c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 x14ac:dyDescent="0.25">
      <c r="A17">
        <v>20</v>
      </c>
      <c r="B17" t="s">
        <v>113</v>
      </c>
      <c r="C17" s="5">
        <v>5.0549999999999997</v>
      </c>
      <c r="D17" s="6">
        <v>15.82</v>
      </c>
      <c r="E17" s="6">
        <f t="shared" si="22"/>
        <v>310.87240356083089</v>
      </c>
      <c r="F17" s="6">
        <f t="shared" si="23"/>
        <v>15.512594988065414</v>
      </c>
      <c r="G17" s="11">
        <v>4.3339999999999996</v>
      </c>
      <c r="H17" s="10">
        <f t="shared" si="24"/>
        <v>84.906627101879323</v>
      </c>
      <c r="I17" s="11">
        <f t="shared" si="5"/>
        <v>6.9853251420715203</v>
      </c>
      <c r="J17" s="6">
        <v>3.88</v>
      </c>
      <c r="K17" s="6">
        <f t="shared" si="25"/>
        <v>72.219584569732945</v>
      </c>
      <c r="L17" s="6">
        <f t="shared" si="6"/>
        <v>1.8470481987143974</v>
      </c>
      <c r="M17" s="11">
        <v>47.77</v>
      </c>
      <c r="N17" s="11">
        <f t="shared" si="26"/>
        <v>933.37685459940667</v>
      </c>
      <c r="O17" s="11">
        <f t="shared" si="27"/>
        <v>40.599254223549664</v>
      </c>
      <c r="P17" s="6">
        <v>12.24</v>
      </c>
      <c r="Q17" s="6">
        <f t="shared" si="7"/>
        <v>242.1364985163205</v>
      </c>
      <c r="R17" s="6">
        <f t="shared" si="8"/>
        <v>26.923999093734672</v>
      </c>
      <c r="S17" s="11">
        <v>4.3150000000000001E-2</v>
      </c>
      <c r="T17" s="11">
        <f t="shared" si="9"/>
        <v>0.8536102868447083</v>
      </c>
      <c r="U17" s="11">
        <f t="shared" si="0"/>
        <v>3.1074273274288619E-2</v>
      </c>
      <c r="V17" s="35" t="s">
        <v>13</v>
      </c>
      <c r="W17" s="37">
        <f t="shared" si="1"/>
        <v>91.899295919409937</v>
      </c>
      <c r="X17" s="38">
        <f t="shared" si="2"/>
        <v>70.66890110817944</v>
      </c>
      <c r="Y17" s="39"/>
      <c r="Z17" s="39">
        <f t="shared" si="3"/>
        <v>51.300041695860287</v>
      </c>
      <c r="AA17" s="70">
        <f t="shared" si="10"/>
        <v>29.297285495359372</v>
      </c>
      <c r="AB17" s="5">
        <f t="shared" si="11"/>
        <v>0.92885400078937741</v>
      </c>
      <c r="AC17" s="70">
        <f t="shared" si="12"/>
        <v>44.177981797763422</v>
      </c>
      <c r="AD17" s="5">
        <f t="shared" si="13"/>
        <v>7.6010649180568519</v>
      </c>
      <c r="AE17" s="5">
        <f t="shared" si="14"/>
        <v>2.0098610987554744</v>
      </c>
      <c r="AF17" s="5">
        <f t="shared" si="15"/>
        <v>16.879993293603697</v>
      </c>
      <c r="AG17" s="58">
        <f t="shared" si="16"/>
        <v>26.923999093734672</v>
      </c>
      <c r="AH17" s="46">
        <f t="shared" si="17"/>
        <v>26.955073367008961</v>
      </c>
      <c r="AI17" s="54">
        <f t="shared" si="18"/>
        <v>67.554327590558628</v>
      </c>
      <c r="AJ17" s="50">
        <f t="shared" si="19"/>
        <v>74.539652732630145</v>
      </c>
      <c r="AK17" s="62">
        <f t="shared" si="20"/>
        <v>76.386700931344549</v>
      </c>
      <c r="AL17" s="66">
        <f t="shared" si="21"/>
        <v>91.899295919409965</v>
      </c>
      <c r="AM17" s="5">
        <v>1.21</v>
      </c>
      <c r="AN17" s="5">
        <f t="shared" si="4"/>
        <v>0.57616236481285787</v>
      </c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 x14ac:dyDescent="0.25">
      <c r="A18">
        <v>40</v>
      </c>
      <c r="B18" t="s">
        <v>114</v>
      </c>
      <c r="C18" s="5">
        <v>5.0830000000000002</v>
      </c>
      <c r="D18" s="6">
        <v>34.46</v>
      </c>
      <c r="E18" s="6">
        <f t="shared" si="22"/>
        <v>675.87251623057239</v>
      </c>
      <c r="F18" s="6">
        <f t="shared" si="23"/>
        <v>33.72617346459942</v>
      </c>
      <c r="G18" s="11">
        <v>8.6950000000000003</v>
      </c>
      <c r="H18" s="10">
        <f t="shared" si="24"/>
        <v>170.23470391501084</v>
      </c>
      <c r="I18" s="11">
        <f t="shared" si="5"/>
        <v>14.005323234472304</v>
      </c>
      <c r="J18" s="6">
        <v>4.9489999999999998</v>
      </c>
      <c r="K18" s="6">
        <f t="shared" si="25"/>
        <v>92.852646075152464</v>
      </c>
      <c r="L18" s="6">
        <f t="shared" si="6"/>
        <v>2.3747479814616996</v>
      </c>
      <c r="M18" s="11">
        <v>158.4</v>
      </c>
      <c r="N18" s="11">
        <f t="shared" si="26"/>
        <v>3104.7058823529414</v>
      </c>
      <c r="O18" s="11">
        <f t="shared" si="27"/>
        <v>135.04592789703966</v>
      </c>
      <c r="P18" s="6">
        <v>0</v>
      </c>
      <c r="Q18" s="6">
        <f t="shared" si="7"/>
        <v>0</v>
      </c>
      <c r="R18" s="6">
        <f t="shared" si="8"/>
        <v>0</v>
      </c>
      <c r="S18" s="11">
        <v>0.42499999999999999</v>
      </c>
      <c r="T18" s="11">
        <f t="shared" si="9"/>
        <v>8.3612040133779253</v>
      </c>
      <c r="U18" s="11">
        <f t="shared" si="0"/>
        <v>0.30437582866319352</v>
      </c>
      <c r="V18" s="35" t="s">
        <v>14</v>
      </c>
      <c r="W18" s="37">
        <f t="shared" si="1"/>
        <v>185.45654840623627</v>
      </c>
      <c r="X18" s="38">
        <f t="shared" si="2"/>
        <v>99.835877551222154</v>
      </c>
      <c r="Y18" s="39"/>
      <c r="Z18" s="39">
        <f t="shared" si="3"/>
        <v>50.410620509196626</v>
      </c>
      <c r="AA18" s="70">
        <f t="shared" si="10"/>
        <v>0</v>
      </c>
      <c r="AB18" s="5">
        <f t="shared" si="11"/>
        <v>4.5084436679275361</v>
      </c>
      <c r="AC18" s="70">
        <f t="shared" si="12"/>
        <v>72.818096237414139</v>
      </c>
      <c r="AD18" s="5">
        <f t="shared" si="13"/>
        <v>7.5518084181067149</v>
      </c>
      <c r="AE18" s="5">
        <f t="shared" si="14"/>
        <v>1.280487532993386</v>
      </c>
      <c r="AF18" s="5">
        <f t="shared" si="15"/>
        <v>18.185485362707919</v>
      </c>
      <c r="AG18" s="58">
        <f t="shared" si="16"/>
        <v>0</v>
      </c>
      <c r="AH18" s="46">
        <f t="shared" si="17"/>
        <v>0.30437582866319352</v>
      </c>
      <c r="AI18" s="54">
        <f t="shared" si="18"/>
        <v>135.35030372570284</v>
      </c>
      <c r="AJ18" s="50">
        <f t="shared" si="19"/>
        <v>149.35562696017516</v>
      </c>
      <c r="AK18" s="62">
        <f t="shared" si="20"/>
        <v>151.73037494163685</v>
      </c>
      <c r="AL18" s="66">
        <f t="shared" si="21"/>
        <v>185.45654840623627</v>
      </c>
      <c r="AM18" s="5">
        <v>0.38</v>
      </c>
      <c r="AN18" s="5" t="e">
        <f t="shared" si="4"/>
        <v>#DIV/0!</v>
      </c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 x14ac:dyDescent="0.25">
      <c r="A19">
        <v>60</v>
      </c>
      <c r="B19" t="s">
        <v>115</v>
      </c>
      <c r="C19" s="5">
        <v>5.0090000000000003</v>
      </c>
      <c r="D19" s="6">
        <v>44.75</v>
      </c>
      <c r="E19" s="6">
        <f t="shared" si="22"/>
        <v>891.28768217209017</v>
      </c>
      <c r="F19" s="6">
        <f t="shared" si="23"/>
        <v>44.475433242120268</v>
      </c>
      <c r="G19" s="11">
        <v>10.96</v>
      </c>
      <c r="H19" s="10">
        <f t="shared" si="24"/>
        <v>217.96825713715313</v>
      </c>
      <c r="I19" s="11">
        <f t="shared" si="5"/>
        <v>17.932394663690097</v>
      </c>
      <c r="J19" s="6">
        <v>5.13</v>
      </c>
      <c r="K19" s="6">
        <f t="shared" si="25"/>
        <v>97.837891794769391</v>
      </c>
      <c r="L19" s="6">
        <f t="shared" si="6"/>
        <v>2.5022478719889869</v>
      </c>
      <c r="M19" s="11">
        <v>177.1</v>
      </c>
      <c r="N19" s="11">
        <f t="shared" si="26"/>
        <v>3523.9009782391695</v>
      </c>
      <c r="O19" s="11">
        <f t="shared" si="27"/>
        <v>153.27972937099477</v>
      </c>
      <c r="P19" s="6">
        <v>0</v>
      </c>
      <c r="Q19" s="6">
        <f t="shared" si="7"/>
        <v>0</v>
      </c>
      <c r="R19" s="6">
        <f t="shared" si="8"/>
        <v>0</v>
      </c>
      <c r="S19" s="11">
        <v>0.12089999999999999</v>
      </c>
      <c r="T19" s="11">
        <f t="shared" si="9"/>
        <v>2.4136554202435616</v>
      </c>
      <c r="U19" s="11">
        <f t="shared" si="0"/>
        <v>8.7865140889827512E-2</v>
      </c>
      <c r="V19" s="35" t="s">
        <v>15</v>
      </c>
      <c r="W19" s="37">
        <f t="shared" si="1"/>
        <v>218.27767028968393</v>
      </c>
      <c r="X19" s="38">
        <f t="shared" si="2"/>
        <v>99.959746161495488</v>
      </c>
      <c r="Y19" s="39"/>
      <c r="Z19" s="39">
        <f t="shared" si="3"/>
        <v>64.997940918689181</v>
      </c>
      <c r="AA19" s="70">
        <f t="shared" si="10"/>
        <v>0</v>
      </c>
      <c r="AB19" s="5">
        <f t="shared" si="11"/>
        <v>1.1057729437190322</v>
      </c>
      <c r="AC19" s="70">
        <f t="shared" si="12"/>
        <v>70.222359056504445</v>
      </c>
      <c r="AD19" s="5">
        <f t="shared" si="13"/>
        <v>8.2154050113744521</v>
      </c>
      <c r="AE19" s="5">
        <f t="shared" si="14"/>
        <v>1.1463599866482754</v>
      </c>
      <c r="AF19" s="5">
        <f t="shared" si="15"/>
        <v>20.375622106968326</v>
      </c>
      <c r="AG19" s="58">
        <f t="shared" si="16"/>
        <v>0</v>
      </c>
      <c r="AH19" s="46">
        <f t="shared" si="17"/>
        <v>8.7865140889827512E-2</v>
      </c>
      <c r="AI19" s="54">
        <f t="shared" si="18"/>
        <v>153.36759451188459</v>
      </c>
      <c r="AJ19" s="50">
        <f t="shared" si="19"/>
        <v>171.29998917557469</v>
      </c>
      <c r="AK19" s="62">
        <f t="shared" si="20"/>
        <v>173.80223704756369</v>
      </c>
      <c r="AL19" s="66">
        <f t="shared" si="21"/>
        <v>218.27767028968395</v>
      </c>
      <c r="AM19" s="5">
        <v>0.32</v>
      </c>
      <c r="AN19" s="5" t="e">
        <f t="shared" si="4"/>
        <v>#DIV/0!</v>
      </c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x14ac:dyDescent="0.25">
      <c r="A20">
        <v>80</v>
      </c>
      <c r="B20" t="s">
        <v>116</v>
      </c>
      <c r="C20" s="5">
        <v>5.0190000000000001</v>
      </c>
      <c r="D20" s="6">
        <v>32.83</v>
      </c>
      <c r="E20" s="6">
        <f t="shared" si="22"/>
        <v>652.01434548714872</v>
      </c>
      <c r="F20" s="6">
        <f t="shared" si="23"/>
        <v>32.535645982392651</v>
      </c>
      <c r="G20" s="11">
        <v>14.41</v>
      </c>
      <c r="H20" s="10">
        <f t="shared" si="24"/>
        <v>286.27276349870493</v>
      </c>
      <c r="I20" s="11">
        <f t="shared" si="5"/>
        <v>23.551852200633892</v>
      </c>
      <c r="J20" s="6">
        <v>5.9530000000000003</v>
      </c>
      <c r="K20" s="6">
        <f t="shared" si="25"/>
        <v>114.0406455469217</v>
      </c>
      <c r="L20" s="6">
        <f t="shared" si="6"/>
        <v>2.9166405510721658</v>
      </c>
      <c r="M20" s="11">
        <v>176.7</v>
      </c>
      <c r="N20" s="11">
        <f t="shared" si="26"/>
        <v>3508.9101414624429</v>
      </c>
      <c r="O20" s="11">
        <f t="shared" si="27"/>
        <v>152.62767035504319</v>
      </c>
      <c r="P20" s="6">
        <v>0</v>
      </c>
      <c r="Q20" s="6">
        <f t="shared" si="7"/>
        <v>0</v>
      </c>
      <c r="R20" s="6">
        <f t="shared" si="8"/>
        <v>0</v>
      </c>
      <c r="S20" s="11">
        <v>0</v>
      </c>
      <c r="T20" s="11">
        <f t="shared" si="9"/>
        <v>0</v>
      </c>
      <c r="U20" s="11">
        <f t="shared" si="0"/>
        <v>0</v>
      </c>
      <c r="V20" s="35" t="s">
        <v>16</v>
      </c>
      <c r="W20" s="37">
        <f t="shared" si="1"/>
        <v>211.63180908914188</v>
      </c>
      <c r="X20" s="38">
        <f t="shared" si="2"/>
        <v>100</v>
      </c>
      <c r="Y20" s="39"/>
      <c r="Z20" s="39">
        <f t="shared" si="3"/>
        <v>59.004138734098703</v>
      </c>
      <c r="AA20" s="70">
        <f t="shared" si="10"/>
        <v>0</v>
      </c>
      <c r="AB20" s="5">
        <f t="shared" si="11"/>
        <v>0</v>
      </c>
      <c r="AC20" s="70">
        <f t="shared" si="12"/>
        <v>72.119437532547181</v>
      </c>
      <c r="AD20" s="5">
        <f t="shared" si="13"/>
        <v>11.128691996727943</v>
      </c>
      <c r="AE20" s="5">
        <f t="shared" si="14"/>
        <v>1.3781673764569302</v>
      </c>
      <c r="AF20" s="5">
        <f t="shared" si="15"/>
        <v>15.373703094267951</v>
      </c>
      <c r="AG20" s="58">
        <f t="shared" si="16"/>
        <v>0</v>
      </c>
      <c r="AH20" s="46">
        <f t="shared" si="17"/>
        <v>0</v>
      </c>
      <c r="AI20" s="54">
        <f t="shared" si="18"/>
        <v>152.62767035504319</v>
      </c>
      <c r="AJ20" s="50">
        <f t="shared" si="19"/>
        <v>176.1795225556771</v>
      </c>
      <c r="AK20" s="62">
        <f t="shared" si="20"/>
        <v>179.09616310674926</v>
      </c>
      <c r="AL20" s="66">
        <f t="shared" si="21"/>
        <v>211.63180908914191</v>
      </c>
      <c r="AM20" s="5">
        <v>0.11</v>
      </c>
      <c r="AN20" s="5" t="e">
        <f t="shared" si="4"/>
        <v>#DIV/0!</v>
      </c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x14ac:dyDescent="0.25">
      <c r="A21">
        <v>100</v>
      </c>
      <c r="B21" t="s">
        <v>117</v>
      </c>
      <c r="C21" s="5">
        <v>5.0590000000000002</v>
      </c>
      <c r="D21" s="6">
        <v>29.88</v>
      </c>
      <c r="E21" s="6">
        <f t="shared" si="22"/>
        <v>588.5471437042894</v>
      </c>
      <c r="F21" s="6">
        <f t="shared" si="23"/>
        <v>29.368619945323822</v>
      </c>
      <c r="G21" s="11">
        <v>13.73</v>
      </c>
      <c r="H21" s="10">
        <f t="shared" si="24"/>
        <v>270.56789879422814</v>
      </c>
      <c r="I21" s="11">
        <f t="shared" si="5"/>
        <v>22.259802451191128</v>
      </c>
      <c r="J21" s="6">
        <v>5.7629999999999999</v>
      </c>
      <c r="K21" s="6">
        <f t="shared" si="25"/>
        <v>109.38327732753508</v>
      </c>
      <c r="L21" s="6">
        <f t="shared" si="6"/>
        <v>2.7975262743615108</v>
      </c>
      <c r="M21" s="11">
        <v>161.4</v>
      </c>
      <c r="N21" s="11">
        <f t="shared" si="26"/>
        <v>3178.7349278513543</v>
      </c>
      <c r="O21" s="11">
        <f t="shared" si="27"/>
        <v>138.26598207269919</v>
      </c>
      <c r="P21" s="6">
        <v>0</v>
      </c>
      <c r="Q21" s="6">
        <f t="shared" si="7"/>
        <v>0</v>
      </c>
      <c r="R21" s="6">
        <f t="shared" si="8"/>
        <v>0</v>
      </c>
      <c r="S21" s="11">
        <v>0</v>
      </c>
      <c r="T21" s="11">
        <f t="shared" si="9"/>
        <v>0</v>
      </c>
      <c r="U21" s="11">
        <f t="shared" si="0"/>
        <v>0</v>
      </c>
      <c r="V21" s="35" t="s">
        <v>17</v>
      </c>
      <c r="W21" s="37">
        <f t="shared" si="1"/>
        <v>192.69193074357565</v>
      </c>
      <c r="X21" s="38">
        <f t="shared" si="2"/>
        <v>100</v>
      </c>
      <c r="Y21" s="39"/>
      <c r="Z21" s="39">
        <f t="shared" si="3"/>
        <v>54.425948670876458</v>
      </c>
      <c r="AA21" s="70">
        <f t="shared" si="10"/>
        <v>0</v>
      </c>
      <c r="AB21" s="5">
        <f t="shared" si="11"/>
        <v>0</v>
      </c>
      <c r="AC21" s="70">
        <f t="shared" si="12"/>
        <v>71.754941444173042</v>
      </c>
      <c r="AD21" s="5">
        <f t="shared" si="13"/>
        <v>11.55201588633896</v>
      </c>
      <c r="AE21" s="5">
        <f t="shared" si="14"/>
        <v>1.4518128826496179</v>
      </c>
      <c r="AF21" s="5">
        <f t="shared" si="15"/>
        <v>15.241229786838373</v>
      </c>
      <c r="AG21" s="58">
        <f t="shared" si="16"/>
        <v>0</v>
      </c>
      <c r="AH21" s="46">
        <f t="shared" si="17"/>
        <v>0</v>
      </c>
      <c r="AI21" s="54">
        <f t="shared" si="18"/>
        <v>138.26598207269919</v>
      </c>
      <c r="AJ21" s="50">
        <f t="shared" si="19"/>
        <v>160.52578452389031</v>
      </c>
      <c r="AK21" s="62">
        <f t="shared" si="20"/>
        <v>163.32331079825181</v>
      </c>
      <c r="AL21" s="66">
        <f t="shared" si="21"/>
        <v>192.69193074357563</v>
      </c>
      <c r="AM21" s="5">
        <v>0.08</v>
      </c>
      <c r="AN21" s="5" t="e">
        <f t="shared" si="4"/>
        <v>#DIV/0!</v>
      </c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 x14ac:dyDescent="0.25">
      <c r="A22">
        <v>120</v>
      </c>
      <c r="B22" t="s">
        <v>118</v>
      </c>
      <c r="C22" s="5">
        <v>5.0720000000000001</v>
      </c>
      <c r="D22" s="6">
        <v>27.44</v>
      </c>
      <c r="E22" s="6">
        <f t="shared" si="22"/>
        <v>538.9313880126183</v>
      </c>
      <c r="F22" s="6">
        <f t="shared" si="23"/>
        <v>26.892783832964987</v>
      </c>
      <c r="G22" s="11">
        <v>11.99</v>
      </c>
      <c r="H22" s="10">
        <f t="shared" si="24"/>
        <v>235.56841482649844</v>
      </c>
      <c r="I22" s="11">
        <f t="shared" si="5"/>
        <v>19.380371437803245</v>
      </c>
      <c r="J22" s="6">
        <v>5.2279999999999998</v>
      </c>
      <c r="K22" s="6">
        <f t="shared" si="25"/>
        <v>98.554810725552045</v>
      </c>
      <c r="L22" s="6">
        <f t="shared" si="6"/>
        <v>2.5205833945153975</v>
      </c>
      <c r="M22" s="11">
        <v>145.69999999999999</v>
      </c>
      <c r="N22" s="11">
        <f t="shared" si="26"/>
        <v>2861.0449526813877</v>
      </c>
      <c r="O22" s="11">
        <f t="shared" si="27"/>
        <v>124.44736636282678</v>
      </c>
      <c r="P22" s="6">
        <v>0</v>
      </c>
      <c r="Q22" s="6">
        <f t="shared" si="7"/>
        <v>0</v>
      </c>
      <c r="R22" s="6">
        <f t="shared" si="8"/>
        <v>0</v>
      </c>
      <c r="S22" s="11">
        <v>0</v>
      </c>
      <c r="T22" s="11">
        <f t="shared" si="9"/>
        <v>0</v>
      </c>
      <c r="U22" s="11">
        <f t="shared" si="0"/>
        <v>0</v>
      </c>
      <c r="V22" s="35" t="s">
        <v>18</v>
      </c>
      <c r="W22" s="37">
        <f t="shared" si="1"/>
        <v>173.24110502811041</v>
      </c>
      <c r="X22" s="38">
        <f t="shared" si="2"/>
        <v>100</v>
      </c>
      <c r="Y22" s="39"/>
      <c r="Z22" s="39">
        <f t="shared" si="3"/>
        <v>48.793738665283627</v>
      </c>
      <c r="AA22" s="70">
        <f t="shared" si="10"/>
        <v>0</v>
      </c>
      <c r="AB22" s="5">
        <f t="shared" si="11"/>
        <v>0</v>
      </c>
      <c r="AC22" s="70">
        <f t="shared" si="12"/>
        <v>71.834779824703688</v>
      </c>
      <c r="AD22" s="5">
        <f t="shared" si="13"/>
        <v>11.186935938014567</v>
      </c>
      <c r="AE22" s="5">
        <f t="shared" si="14"/>
        <v>1.454956890344473</v>
      </c>
      <c r="AF22" s="5">
        <f t="shared" si="15"/>
        <v>15.523327346937274</v>
      </c>
      <c r="AG22" s="58">
        <f t="shared" si="16"/>
        <v>0</v>
      </c>
      <c r="AH22" s="46">
        <f t="shared" si="17"/>
        <v>0</v>
      </c>
      <c r="AI22" s="54">
        <f t="shared" si="18"/>
        <v>124.44736636282678</v>
      </c>
      <c r="AJ22" s="50">
        <f t="shared" si="19"/>
        <v>143.82773780063002</v>
      </c>
      <c r="AK22" s="62">
        <f t="shared" si="20"/>
        <v>146.34832119514542</v>
      </c>
      <c r="AL22" s="66">
        <f t="shared" si="21"/>
        <v>173.24110502811041</v>
      </c>
      <c r="AM22" s="5">
        <v>0</v>
      </c>
      <c r="AN22" s="5" t="e">
        <f t="shared" si="4"/>
        <v>#DIV/0!</v>
      </c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 x14ac:dyDescent="0.25">
      <c r="A23">
        <v>140</v>
      </c>
      <c r="B23" t="s">
        <v>119</v>
      </c>
      <c r="C23" s="5">
        <v>5.0199999999999996</v>
      </c>
      <c r="D23" s="6">
        <v>68.849999999999994</v>
      </c>
      <c r="E23" s="6">
        <f t="shared" si="22"/>
        <v>1369.414342629482</v>
      </c>
      <c r="F23" s="6">
        <f t="shared" si="23"/>
        <v>68.334049033407283</v>
      </c>
      <c r="G23" s="11">
        <v>15.93</v>
      </c>
      <c r="H23" s="10">
        <f t="shared" si="24"/>
        <v>316.49462151394425</v>
      </c>
      <c r="I23" s="11">
        <f t="shared" si="5"/>
        <v>26.03822472348369</v>
      </c>
      <c r="J23" s="6">
        <v>5.9169999999999998</v>
      </c>
      <c r="K23" s="6">
        <f t="shared" si="25"/>
        <v>113.30079681274901</v>
      </c>
      <c r="L23" s="6">
        <f t="shared" si="6"/>
        <v>2.8977185885613559</v>
      </c>
      <c r="M23" s="11">
        <v>165.8</v>
      </c>
      <c r="N23" s="11">
        <f t="shared" si="26"/>
        <v>3291.0796812749008</v>
      </c>
      <c r="O23" s="11">
        <f t="shared" si="27"/>
        <v>143.15266121247939</v>
      </c>
      <c r="P23" s="6">
        <v>0</v>
      </c>
      <c r="Q23" s="6">
        <f t="shared" si="7"/>
        <v>0</v>
      </c>
      <c r="R23" s="6">
        <f t="shared" si="8"/>
        <v>0</v>
      </c>
      <c r="S23" s="11">
        <v>0</v>
      </c>
      <c r="T23" s="11">
        <f t="shared" si="9"/>
        <v>0</v>
      </c>
      <c r="U23" s="11">
        <f t="shared" si="0"/>
        <v>0</v>
      </c>
      <c r="V23" s="35" t="s">
        <v>19</v>
      </c>
      <c r="W23" s="37">
        <f t="shared" si="1"/>
        <v>240.42265355793171</v>
      </c>
      <c r="X23" s="38">
        <f t="shared" si="2"/>
        <v>100</v>
      </c>
      <c r="Y23" s="39"/>
      <c r="Z23" s="39">
        <f t="shared" si="3"/>
        <v>97.269992345452337</v>
      </c>
      <c r="AA23" s="70">
        <f t="shared" si="10"/>
        <v>0</v>
      </c>
      <c r="AB23" s="5">
        <f t="shared" si="11"/>
        <v>0</v>
      </c>
      <c r="AC23" s="70">
        <f t="shared" si="12"/>
        <v>59.542085196221187</v>
      </c>
      <c r="AD23" s="5">
        <f t="shared" si="13"/>
        <v>10.83018772904841</v>
      </c>
      <c r="AE23" s="5">
        <f t="shared" si="14"/>
        <v>1.2052602139103867</v>
      </c>
      <c r="AF23" s="5">
        <f t="shared" si="15"/>
        <v>28.422466860820027</v>
      </c>
      <c r="AG23" s="58">
        <f t="shared" si="16"/>
        <v>0</v>
      </c>
      <c r="AH23" s="46">
        <f t="shared" si="17"/>
        <v>0</v>
      </c>
      <c r="AI23" s="54">
        <f t="shared" si="18"/>
        <v>143.15266121247939</v>
      </c>
      <c r="AJ23" s="50">
        <f t="shared" si="19"/>
        <v>169.19088593596308</v>
      </c>
      <c r="AK23" s="62">
        <f t="shared" si="20"/>
        <v>172.08860452452444</v>
      </c>
      <c r="AL23" s="66">
        <f t="shared" si="21"/>
        <v>240.42265355793171</v>
      </c>
      <c r="AM23" s="5">
        <v>0</v>
      </c>
      <c r="AN23" s="5" t="e">
        <f t="shared" si="4"/>
        <v>#DIV/0!</v>
      </c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s="1" customFormat="1" x14ac:dyDescent="0.25">
      <c r="A24">
        <v>160</v>
      </c>
      <c r="B24" s="1" t="s">
        <v>120</v>
      </c>
      <c r="C24" s="7">
        <v>5.0279999999999996</v>
      </c>
      <c r="D24" s="8">
        <v>267</v>
      </c>
      <c r="E24" s="8">
        <f t="shared" si="22"/>
        <v>5308.1662688941933</v>
      </c>
      <c r="F24" s="8">
        <f t="shared" si="23"/>
        <v>264.8785563320456</v>
      </c>
      <c r="G24" s="12">
        <v>18.03</v>
      </c>
      <c r="H24" s="24">
        <f t="shared" si="24"/>
        <v>357.75715990453466</v>
      </c>
      <c r="I24" s="12">
        <f t="shared" si="5"/>
        <v>29.432921423655671</v>
      </c>
      <c r="J24" s="8">
        <v>5.0960000000000001</v>
      </c>
      <c r="K24" s="8">
        <f t="shared" si="25"/>
        <v>96.791964996022273</v>
      </c>
      <c r="L24" s="8">
        <f t="shared" si="6"/>
        <v>2.4754978259852245</v>
      </c>
      <c r="M24" s="12">
        <v>150.4</v>
      </c>
      <c r="N24" s="12">
        <f t="shared" si="26"/>
        <v>2979.5584725536996</v>
      </c>
      <c r="O24" s="12">
        <f t="shared" si="27"/>
        <v>129.6023694020748</v>
      </c>
      <c r="P24" s="8">
        <v>0</v>
      </c>
      <c r="Q24" s="8">
        <f t="shared" si="7"/>
        <v>0</v>
      </c>
      <c r="R24" s="8">
        <f t="shared" si="8"/>
        <v>0</v>
      </c>
      <c r="S24" s="12">
        <v>0</v>
      </c>
      <c r="T24" s="12">
        <f t="shared" si="9"/>
        <v>0</v>
      </c>
      <c r="U24" s="12">
        <f t="shared" si="0"/>
        <v>0</v>
      </c>
      <c r="V24" s="35" t="s">
        <v>20</v>
      </c>
      <c r="W24" s="40">
        <f t="shared" si="1"/>
        <v>426.38934498376125</v>
      </c>
      <c r="X24" s="41">
        <f t="shared" si="2"/>
        <v>100</v>
      </c>
      <c r="Y24" s="42"/>
      <c r="Z24" s="43">
        <f t="shared" si="3"/>
        <v>296.78697558168648</v>
      </c>
      <c r="AA24" s="70">
        <f t="shared" si="10"/>
        <v>0</v>
      </c>
      <c r="AB24" s="5">
        <f t="shared" si="11"/>
        <v>0</v>
      </c>
      <c r="AC24" s="70">
        <f t="shared" si="12"/>
        <v>30.395311451089523</v>
      </c>
      <c r="AD24" s="5">
        <f t="shared" si="13"/>
        <v>6.9028276081281081</v>
      </c>
      <c r="AE24" s="5">
        <f t="shared" si="14"/>
        <v>0.58057215901572357</v>
      </c>
      <c r="AF24" s="5">
        <f t="shared" si="15"/>
        <v>62.121288781766658</v>
      </c>
      <c r="AG24" s="58">
        <f t="shared" si="16"/>
        <v>0</v>
      </c>
      <c r="AH24" s="46">
        <f t="shared" si="17"/>
        <v>0</v>
      </c>
      <c r="AI24" s="54">
        <f t="shared" si="18"/>
        <v>129.6023694020748</v>
      </c>
      <c r="AJ24" s="50">
        <f t="shared" si="19"/>
        <v>159.03529082573047</v>
      </c>
      <c r="AK24" s="62">
        <f t="shared" si="20"/>
        <v>161.5107886517157</v>
      </c>
      <c r="AL24" s="66">
        <f t="shared" si="21"/>
        <v>426.3893449837613</v>
      </c>
      <c r="AM24" s="7">
        <v>0.06</v>
      </c>
      <c r="AN24" s="5" t="e">
        <f t="shared" si="4"/>
        <v>#DIV/0!</v>
      </c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x14ac:dyDescent="0.25">
      <c r="A25">
        <v>10</v>
      </c>
      <c r="B25" t="s">
        <v>106</v>
      </c>
      <c r="C25" s="5">
        <v>5.01</v>
      </c>
      <c r="D25" s="6">
        <v>14.07</v>
      </c>
      <c r="E25" s="6">
        <f t="shared" ref="E25:E30" si="28">((D25-$D$2)*100)/C25</f>
        <v>278.73453093812378</v>
      </c>
      <c r="F25" s="6">
        <f t="shared" ref="F25:F30" si="29">(E25/$D$3)*2</f>
        <v>13.908908729447296</v>
      </c>
      <c r="G25" s="11">
        <v>6.3319999999999999</v>
      </c>
      <c r="H25" s="10">
        <f t="shared" ref="H25:H30" si="30">((G25-$G$2)*100)/C25</f>
        <v>125.54950099800398</v>
      </c>
      <c r="I25" s="11">
        <f t="shared" ref="I25:I30" si="31">(H25/$G$3)*2</f>
        <v>10.329041628795062</v>
      </c>
      <c r="J25" s="6">
        <v>6.9119999999999999</v>
      </c>
      <c r="K25" s="6">
        <f t="shared" ref="K25:K30" si="32">((J25-$J$2)*100)/C25</f>
        <v>133.38722554890219</v>
      </c>
      <c r="L25" s="6">
        <f t="shared" ref="L25:L30" si="33">(K25/$J$3)*1</f>
        <v>3.411437993578061</v>
      </c>
      <c r="M25" s="11">
        <v>17.190000000000001</v>
      </c>
      <c r="N25" s="11">
        <f t="shared" ref="N25:N30" si="34">((M25-$M$2)*100)/C25</f>
        <v>331.38123752495011</v>
      </c>
      <c r="O25" s="11">
        <f t="shared" ref="O25:O30" si="35">(N25/$M$3)*1</f>
        <v>14.414146912786</v>
      </c>
      <c r="P25" s="6">
        <v>17.64</v>
      </c>
      <c r="Q25" s="6">
        <f t="shared" ref="Q25:Q30" si="36">((P25-$P$2)*100)/C25</f>
        <v>352.09580838323353</v>
      </c>
      <c r="R25" s="6">
        <f t="shared" ref="R25:R31" si="37">(Q25/$P$3)*3</f>
        <v>39.150757047802095</v>
      </c>
      <c r="S25" s="11">
        <v>0.25729999999999997</v>
      </c>
      <c r="T25" s="11">
        <f t="shared" ref="T25:T30" si="38">((S25-$S$2)*100)/C25</f>
        <v>5.1357285429141717</v>
      </c>
      <c r="U25" s="11">
        <f t="shared" ref="U25:U30" si="39">(T25/$S$3)*2</f>
        <v>0.18695771907223049</v>
      </c>
      <c r="V25" s="35" t="s">
        <v>28</v>
      </c>
      <c r="W25" s="37">
        <f t="shared" ref="W25:W30" si="40">SUM(F25+I25+L25+O25+R25+U25)</f>
        <v>81.401250031480743</v>
      </c>
      <c r="X25" s="38">
        <f t="shared" ref="X25:X30" si="41">((F25+I25+L25+O25)/W25)*100</f>
        <v>51.674311203254206</v>
      </c>
      <c r="Y25" s="39"/>
      <c r="Z25" s="39">
        <f t="shared" ref="Z25:Z30" si="42">SUM(F25+I25+L25+R25+U25)</f>
        <v>66.987103118694748</v>
      </c>
      <c r="AA25" s="70">
        <f t="shared" si="10"/>
        <v>48.096014536215492</v>
      </c>
      <c r="AB25" s="5">
        <f t="shared" si="11"/>
        <v>6.3091519367675613</v>
      </c>
      <c r="AC25" s="70">
        <f t="shared" si="12"/>
        <v>17.707525261849835</v>
      </c>
      <c r="AD25" s="5">
        <f t="shared" si="13"/>
        <v>12.689045468958346</v>
      </c>
      <c r="AE25" s="5">
        <f t="shared" si="14"/>
        <v>4.1908914080050828</v>
      </c>
      <c r="AF25" s="5">
        <f t="shared" si="15"/>
        <v>17.086849064440937</v>
      </c>
      <c r="AG25" s="58">
        <f t="shared" si="16"/>
        <v>39.150757047802095</v>
      </c>
      <c r="AH25" s="46">
        <f t="shared" si="17"/>
        <v>39.337714766874328</v>
      </c>
      <c r="AI25" s="54">
        <f t="shared" si="18"/>
        <v>53.75186167966033</v>
      </c>
      <c r="AJ25" s="50">
        <f t="shared" si="19"/>
        <v>64.08090330845539</v>
      </c>
      <c r="AK25" s="62">
        <f t="shared" si="20"/>
        <v>67.492341302033452</v>
      </c>
      <c r="AL25" s="66">
        <f t="shared" si="21"/>
        <v>81.401250031480743</v>
      </c>
      <c r="AM25" s="5">
        <v>3.88</v>
      </c>
      <c r="AN25" s="5">
        <f t="shared" si="4"/>
        <v>0.35526538382041667</v>
      </c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25">
      <c r="A26">
        <v>25</v>
      </c>
      <c r="B26" t="s">
        <v>107</v>
      </c>
      <c r="C26" s="5">
        <v>5.0860000000000003</v>
      </c>
      <c r="D26" s="6">
        <v>24.99</v>
      </c>
      <c r="E26" s="6">
        <f t="shared" si="28"/>
        <v>489.27644514353125</v>
      </c>
      <c r="F26" s="6">
        <f t="shared" si="29"/>
        <v>24.414992272631302</v>
      </c>
      <c r="G26" s="11">
        <v>15.85</v>
      </c>
      <c r="H26" s="10">
        <f t="shared" si="30"/>
        <v>310.81458906802987</v>
      </c>
      <c r="I26" s="11">
        <f t="shared" si="31"/>
        <v>25.570924645662682</v>
      </c>
      <c r="J26" s="6">
        <v>4.9290000000000003</v>
      </c>
      <c r="K26" s="6">
        <f t="shared" si="32"/>
        <v>92.404640188753447</v>
      </c>
      <c r="L26" s="6">
        <f t="shared" si="33"/>
        <v>2.3632900304029012</v>
      </c>
      <c r="M26" s="11">
        <v>86.38</v>
      </c>
      <c r="N26" s="11">
        <f t="shared" si="34"/>
        <v>1686.8305151395987</v>
      </c>
      <c r="O26" s="11">
        <f t="shared" si="35"/>
        <v>73.372358205289203</v>
      </c>
      <c r="P26" s="6">
        <v>0</v>
      </c>
      <c r="Q26" s="6">
        <f t="shared" si="36"/>
        <v>0</v>
      </c>
      <c r="R26" s="6">
        <f t="shared" si="37"/>
        <v>0</v>
      </c>
      <c r="S26" s="11">
        <v>0.27729999999999999</v>
      </c>
      <c r="T26" s="11">
        <f t="shared" si="38"/>
        <v>5.4522217852929611</v>
      </c>
      <c r="U26" s="11">
        <f t="shared" si="39"/>
        <v>0.19847913306490575</v>
      </c>
      <c r="V26" s="35" t="s">
        <v>29</v>
      </c>
      <c r="W26" s="37">
        <f t="shared" si="40"/>
        <v>125.920044287051</v>
      </c>
      <c r="X26" s="38">
        <f t="shared" si="41"/>
        <v>99.842376855735182</v>
      </c>
      <c r="Y26" s="39"/>
      <c r="Z26" s="39">
        <f t="shared" si="42"/>
        <v>52.547686081761789</v>
      </c>
      <c r="AA26" s="70">
        <f t="shared" si="10"/>
        <v>0</v>
      </c>
      <c r="AB26" s="5">
        <f t="shared" si="11"/>
        <v>4.3299077729546518</v>
      </c>
      <c r="AC26" s="70">
        <f t="shared" si="12"/>
        <v>58.269006035311932</v>
      </c>
      <c r="AD26" s="5">
        <f t="shared" si="13"/>
        <v>20.307271007124537</v>
      </c>
      <c r="AE26" s="5">
        <f t="shared" si="14"/>
        <v>1.8768179790466692</v>
      </c>
      <c r="AF26" s="5">
        <f t="shared" si="15"/>
        <v>19.389281834252039</v>
      </c>
      <c r="AG26" s="58">
        <f t="shared" si="16"/>
        <v>0</v>
      </c>
      <c r="AH26" s="46">
        <f t="shared" si="17"/>
        <v>0.19847913306490575</v>
      </c>
      <c r="AI26" s="54">
        <f t="shared" si="18"/>
        <v>73.57083733835411</v>
      </c>
      <c r="AJ26" s="50">
        <f t="shared" si="19"/>
        <v>99.141761984016796</v>
      </c>
      <c r="AK26" s="62">
        <f t="shared" si="20"/>
        <v>101.5050520144197</v>
      </c>
      <c r="AL26" s="66">
        <f t="shared" si="21"/>
        <v>125.92004428705101</v>
      </c>
      <c r="AM26" s="5">
        <v>0.71</v>
      </c>
      <c r="AN26" s="5" t="e">
        <f t="shared" si="4"/>
        <v>#DIV/0!</v>
      </c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 x14ac:dyDescent="0.25">
      <c r="A27">
        <v>40</v>
      </c>
      <c r="B27" t="s">
        <v>108</v>
      </c>
      <c r="C27" s="5">
        <v>5.0069999999999997</v>
      </c>
      <c r="D27" s="6">
        <v>38.39</v>
      </c>
      <c r="E27" s="6">
        <f t="shared" si="28"/>
        <v>764.62152985819853</v>
      </c>
      <c r="F27" s="6">
        <f t="shared" si="29"/>
        <v>38.154766958991942</v>
      </c>
      <c r="G27" s="11">
        <v>21.69</v>
      </c>
      <c r="H27" s="10">
        <f t="shared" si="30"/>
        <v>432.35530257639317</v>
      </c>
      <c r="I27" s="11">
        <f t="shared" si="31"/>
        <v>35.570160639769085</v>
      </c>
      <c r="J27" s="6">
        <v>5.1619999999999999</v>
      </c>
      <c r="K27" s="6">
        <f t="shared" si="32"/>
        <v>98.516077491511879</v>
      </c>
      <c r="L27" s="6">
        <f t="shared" si="33"/>
        <v>2.5195927747189737</v>
      </c>
      <c r="M27" s="11">
        <v>113.6</v>
      </c>
      <c r="N27" s="11">
        <f t="shared" si="34"/>
        <v>2257.0840822848013</v>
      </c>
      <c r="O27" s="11">
        <f t="shared" si="35"/>
        <v>98.176776088943086</v>
      </c>
      <c r="P27" s="6">
        <v>0</v>
      </c>
      <c r="Q27" s="6">
        <f t="shared" si="36"/>
        <v>0</v>
      </c>
      <c r="R27" s="6">
        <f t="shared" si="37"/>
        <v>0</v>
      </c>
      <c r="S27" s="11">
        <v>0.33029999999999998</v>
      </c>
      <c r="T27" s="11">
        <f t="shared" si="38"/>
        <v>6.5967645296584791</v>
      </c>
      <c r="U27" s="11">
        <f t="shared" si="39"/>
        <v>0.2401443221572071</v>
      </c>
      <c r="V27" s="35" t="s">
        <v>30</v>
      </c>
      <c r="W27" s="37">
        <f t="shared" si="40"/>
        <v>174.66144078458029</v>
      </c>
      <c r="X27" s="38">
        <f t="shared" si="41"/>
        <v>99.862508679031563</v>
      </c>
      <c r="Y27" s="39"/>
      <c r="Z27" s="39">
        <f t="shared" si="42"/>
        <v>76.484664695637207</v>
      </c>
      <c r="AA27" s="70">
        <f t="shared" si="10"/>
        <v>0</v>
      </c>
      <c r="AB27" s="5">
        <f t="shared" si="11"/>
        <v>3.7768865870027013</v>
      </c>
      <c r="AC27" s="70">
        <f t="shared" si="12"/>
        <v>56.209759662998536</v>
      </c>
      <c r="AD27" s="5">
        <f t="shared" si="13"/>
        <v>20.365205096206523</v>
      </c>
      <c r="AE27" s="5">
        <f t="shared" si="14"/>
        <v>1.4425581075026905</v>
      </c>
      <c r="AF27" s="5">
        <f t="shared" si="15"/>
        <v>21.844985812323824</v>
      </c>
      <c r="AG27" s="58">
        <f t="shared" si="16"/>
        <v>0</v>
      </c>
      <c r="AH27" s="46">
        <f t="shared" si="17"/>
        <v>0.2401443221572071</v>
      </c>
      <c r="AI27" s="54">
        <f t="shared" si="18"/>
        <v>98.416920411100293</v>
      </c>
      <c r="AJ27" s="50">
        <f t="shared" si="19"/>
        <v>133.98708105086939</v>
      </c>
      <c r="AK27" s="62">
        <f t="shared" si="20"/>
        <v>136.50667382558836</v>
      </c>
      <c r="AL27" s="66">
        <f t="shared" si="21"/>
        <v>174.66144078458029</v>
      </c>
      <c r="AM27" s="5">
        <v>0.36</v>
      </c>
      <c r="AN27" s="5" t="e">
        <f t="shared" si="4"/>
        <v>#DIV/0!</v>
      </c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 x14ac:dyDescent="0.25">
      <c r="A28">
        <v>60</v>
      </c>
      <c r="B28" t="s">
        <v>109</v>
      </c>
      <c r="C28" s="5">
        <v>5.048</v>
      </c>
      <c r="D28" s="6">
        <v>64.099999999999994</v>
      </c>
      <c r="E28" s="6">
        <f t="shared" si="28"/>
        <v>1267.7218700475435</v>
      </c>
      <c r="F28" s="6">
        <f t="shared" si="29"/>
        <v>63.259574353669834</v>
      </c>
      <c r="G28" s="11">
        <v>30.12</v>
      </c>
      <c r="H28" s="10">
        <f t="shared" si="30"/>
        <v>595.84053090332816</v>
      </c>
      <c r="I28" s="11">
        <f t="shared" si="31"/>
        <v>49.020199992046749</v>
      </c>
      <c r="J28" s="6">
        <v>6.3029999999999999</v>
      </c>
      <c r="K28" s="6">
        <f t="shared" si="32"/>
        <v>120.3189381933439</v>
      </c>
      <c r="L28" s="6">
        <f t="shared" si="33"/>
        <v>3.0772106954819409</v>
      </c>
      <c r="M28" s="11">
        <v>161.69999999999999</v>
      </c>
      <c r="N28" s="11">
        <f t="shared" si="34"/>
        <v>3191.6045958795562</v>
      </c>
      <c r="O28" s="11">
        <f t="shared" si="35"/>
        <v>138.82577624530475</v>
      </c>
      <c r="P28" s="6">
        <v>0</v>
      </c>
      <c r="Q28" s="6">
        <f t="shared" si="36"/>
        <v>0</v>
      </c>
      <c r="R28" s="6">
        <f t="shared" si="37"/>
        <v>0</v>
      </c>
      <c r="S28" s="11">
        <v>2.2509999999999999E-2</v>
      </c>
      <c r="T28" s="11">
        <f t="shared" si="38"/>
        <v>0.44591917591125196</v>
      </c>
      <c r="U28" s="11">
        <f t="shared" si="39"/>
        <v>1.6232951434701565E-2</v>
      </c>
      <c r="V28" s="35" t="s">
        <v>31</v>
      </c>
      <c r="W28" s="37">
        <f t="shared" si="40"/>
        <v>254.19899423793797</v>
      </c>
      <c r="X28" s="38">
        <f t="shared" si="41"/>
        <v>99.993614077237652</v>
      </c>
      <c r="Y28" s="39"/>
      <c r="Z28" s="39">
        <f t="shared" si="42"/>
        <v>115.37321799263323</v>
      </c>
      <c r="AA28" s="70">
        <f t="shared" si="10"/>
        <v>0</v>
      </c>
      <c r="AB28" s="5">
        <f t="shared" si="11"/>
        <v>0.17542129828171471</v>
      </c>
      <c r="AC28" s="70">
        <f t="shared" si="12"/>
        <v>54.613031283420263</v>
      </c>
      <c r="AD28" s="5">
        <f t="shared" si="13"/>
        <v>19.284183298602024</v>
      </c>
      <c r="AE28" s="5">
        <f t="shared" si="14"/>
        <v>1.2105518767716201</v>
      </c>
      <c r="AF28" s="5">
        <f t="shared" si="15"/>
        <v>24.885847618443744</v>
      </c>
      <c r="AG28" s="58">
        <f t="shared" si="16"/>
        <v>0</v>
      </c>
      <c r="AH28" s="46">
        <f t="shared" si="17"/>
        <v>1.6232951434701565E-2</v>
      </c>
      <c r="AI28" s="54">
        <f t="shared" si="18"/>
        <v>138.84200919673944</v>
      </c>
      <c r="AJ28" s="50">
        <f t="shared" si="19"/>
        <v>187.86220918878618</v>
      </c>
      <c r="AK28" s="62">
        <f t="shared" si="20"/>
        <v>190.93941988426812</v>
      </c>
      <c r="AL28" s="66">
        <f t="shared" si="21"/>
        <v>254.19899423793794</v>
      </c>
      <c r="AM28" s="5">
        <v>0.25</v>
      </c>
      <c r="AN28" s="5" t="e">
        <f t="shared" si="4"/>
        <v>#DIV/0!</v>
      </c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 x14ac:dyDescent="0.25">
      <c r="A29">
        <v>80</v>
      </c>
      <c r="B29" t="s">
        <v>110</v>
      </c>
      <c r="C29" s="5">
        <v>5</v>
      </c>
      <c r="D29" s="6">
        <v>60.42</v>
      </c>
      <c r="E29" s="6">
        <f t="shared" si="28"/>
        <v>1206.2919999999999</v>
      </c>
      <c r="F29" s="6">
        <f t="shared" si="29"/>
        <v>60.194211576846307</v>
      </c>
      <c r="G29" s="11">
        <v>29.42</v>
      </c>
      <c r="H29" s="10">
        <f t="shared" si="30"/>
        <v>587.56060000000002</v>
      </c>
      <c r="I29" s="11">
        <f t="shared" si="31"/>
        <v>48.339004524886882</v>
      </c>
      <c r="J29" s="6">
        <v>6.2539999999999996</v>
      </c>
      <c r="K29" s="6">
        <f t="shared" si="32"/>
        <v>120.49399999999999</v>
      </c>
      <c r="L29" s="6">
        <f t="shared" si="33"/>
        <v>3.0816879795396415</v>
      </c>
      <c r="M29" s="11">
        <v>174.1</v>
      </c>
      <c r="N29" s="11">
        <f t="shared" si="34"/>
        <v>3470.2440000000001</v>
      </c>
      <c r="O29" s="11">
        <f t="shared" si="35"/>
        <v>150.94580252283603</v>
      </c>
      <c r="P29" s="6">
        <v>0</v>
      </c>
      <c r="Q29" s="6">
        <f t="shared" si="36"/>
        <v>0</v>
      </c>
      <c r="R29" s="6">
        <f t="shared" si="37"/>
        <v>0</v>
      </c>
      <c r="S29" s="11">
        <v>0</v>
      </c>
      <c r="T29" s="11">
        <f t="shared" si="38"/>
        <v>0</v>
      </c>
      <c r="U29" s="11">
        <f t="shared" si="39"/>
        <v>0</v>
      </c>
      <c r="V29" s="35" t="s">
        <v>32</v>
      </c>
      <c r="W29" s="37">
        <f t="shared" si="40"/>
        <v>262.56070660410887</v>
      </c>
      <c r="X29" s="38">
        <f t="shared" si="41"/>
        <v>100</v>
      </c>
      <c r="Y29" s="39"/>
      <c r="Z29" s="39">
        <f t="shared" si="42"/>
        <v>111.61490408127283</v>
      </c>
      <c r="AA29" s="70">
        <f t="shared" si="10"/>
        <v>0</v>
      </c>
      <c r="AB29" s="5">
        <f t="shared" si="11"/>
        <v>0</v>
      </c>
      <c r="AC29" s="70">
        <f t="shared" si="12"/>
        <v>57.489867572010041</v>
      </c>
      <c r="AD29" s="5">
        <f t="shared" si="13"/>
        <v>18.410601171093287</v>
      </c>
      <c r="AE29" s="5">
        <f t="shared" si="14"/>
        <v>1.1737049383349791</v>
      </c>
      <c r="AF29" s="5">
        <f t="shared" si="15"/>
        <v>22.925826318561679</v>
      </c>
      <c r="AG29" s="58">
        <f t="shared" si="16"/>
        <v>0</v>
      </c>
      <c r="AH29" s="46">
        <f t="shared" si="17"/>
        <v>0</v>
      </c>
      <c r="AI29" s="54">
        <f t="shared" si="18"/>
        <v>150.94580252283603</v>
      </c>
      <c r="AJ29" s="50">
        <f t="shared" si="19"/>
        <v>199.28480704772292</v>
      </c>
      <c r="AK29" s="62">
        <f t="shared" si="20"/>
        <v>202.36649502726257</v>
      </c>
      <c r="AL29" s="66">
        <f t="shared" si="21"/>
        <v>262.56070660410887</v>
      </c>
      <c r="AM29" s="5">
        <v>0.22</v>
      </c>
      <c r="AN29" s="5" t="e">
        <f t="shared" si="4"/>
        <v>#DIV/0!</v>
      </c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 s="1" customFormat="1" x14ac:dyDescent="0.25">
      <c r="A30" s="1">
        <v>100</v>
      </c>
      <c r="B30" s="1" t="s">
        <v>111</v>
      </c>
      <c r="C30" s="7">
        <v>5.0330000000000004</v>
      </c>
      <c r="D30" s="8">
        <v>279.10000000000002</v>
      </c>
      <c r="E30" s="8">
        <f t="shared" si="28"/>
        <v>5543.3061792171675</v>
      </c>
      <c r="F30" s="8">
        <f t="shared" si="29"/>
        <v>276.61208479127583</v>
      </c>
      <c r="G30" s="12">
        <v>33.909999999999997</v>
      </c>
      <c r="H30" s="24">
        <f t="shared" si="30"/>
        <v>672.91933240611957</v>
      </c>
      <c r="I30" s="12">
        <f t="shared" si="31"/>
        <v>55.361524673477547</v>
      </c>
      <c r="J30" s="8">
        <v>5.1219999999999999</v>
      </c>
      <c r="K30" s="8">
        <f t="shared" si="32"/>
        <v>97.212398172064368</v>
      </c>
      <c r="L30" s="8">
        <f t="shared" si="33"/>
        <v>2.4862505926359173</v>
      </c>
      <c r="M30" s="12">
        <v>144</v>
      </c>
      <c r="N30" s="12">
        <f t="shared" si="34"/>
        <v>2849.437711106696</v>
      </c>
      <c r="O30" s="12">
        <f t="shared" si="35"/>
        <v>123.94248417167013</v>
      </c>
      <c r="P30" s="8">
        <v>0</v>
      </c>
      <c r="Q30" s="8">
        <f t="shared" si="36"/>
        <v>0</v>
      </c>
      <c r="R30" s="8">
        <f t="shared" si="37"/>
        <v>0</v>
      </c>
      <c r="S30" s="12">
        <v>0</v>
      </c>
      <c r="T30" s="12">
        <f t="shared" si="38"/>
        <v>0</v>
      </c>
      <c r="U30" s="12">
        <f t="shared" si="39"/>
        <v>0</v>
      </c>
      <c r="V30" s="1" t="s">
        <v>33</v>
      </c>
      <c r="W30" s="40">
        <f t="shared" si="40"/>
        <v>458.40234422905945</v>
      </c>
      <c r="X30" s="41">
        <f t="shared" si="41"/>
        <v>100</v>
      </c>
      <c r="Y30" s="42"/>
      <c r="Z30" s="42">
        <f t="shared" si="42"/>
        <v>334.45986005738933</v>
      </c>
      <c r="AA30" s="70">
        <f t="shared" si="10"/>
        <v>0</v>
      </c>
      <c r="AB30" s="5">
        <f t="shared" si="11"/>
        <v>0</v>
      </c>
      <c r="AC30" s="70">
        <f t="shared" si="12"/>
        <v>27.037925467007913</v>
      </c>
      <c r="AD30" s="5">
        <f t="shared" si="13"/>
        <v>12.077059677036447</v>
      </c>
      <c r="AE30" s="5">
        <f t="shared" si="14"/>
        <v>0.5423730100720342</v>
      </c>
      <c r="AF30" s="5">
        <f t="shared" si="15"/>
        <v>60.342641845883605</v>
      </c>
      <c r="AG30" s="58">
        <f t="shared" si="16"/>
        <v>0</v>
      </c>
      <c r="AH30" s="46">
        <f t="shared" si="17"/>
        <v>0</v>
      </c>
      <c r="AI30" s="54">
        <f t="shared" si="18"/>
        <v>123.94248417167013</v>
      </c>
      <c r="AJ30" s="50">
        <f t="shared" si="19"/>
        <v>179.30400884514768</v>
      </c>
      <c r="AK30" s="62">
        <f t="shared" si="20"/>
        <v>181.79025943778359</v>
      </c>
      <c r="AL30" s="66">
        <f t="shared" si="21"/>
        <v>458.40234422905939</v>
      </c>
      <c r="AM30" s="7">
        <v>0.14000000000000001</v>
      </c>
      <c r="AN30" s="5" t="e">
        <f t="shared" si="4"/>
        <v>#DIV/0!</v>
      </c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x14ac:dyDescent="0.25">
      <c r="A31" s="36">
        <v>10</v>
      </c>
      <c r="B31" t="s">
        <v>102</v>
      </c>
      <c r="C31" s="5">
        <v>5</v>
      </c>
      <c r="D31" s="6">
        <v>27.97</v>
      </c>
      <c r="E31" s="6">
        <f t="shared" si="22"/>
        <v>557.29200000000003</v>
      </c>
      <c r="F31" s="6">
        <f t="shared" si="23"/>
        <v>27.808982035928146</v>
      </c>
      <c r="G31" s="11">
        <v>10.32</v>
      </c>
      <c r="H31" s="10">
        <f t="shared" si="24"/>
        <v>205.56060000000002</v>
      </c>
      <c r="I31" s="11">
        <f t="shared" si="5"/>
        <v>16.911608391608393</v>
      </c>
      <c r="J31" s="6">
        <v>6.4240000000000004</v>
      </c>
      <c r="K31" s="6">
        <f t="shared" si="25"/>
        <v>123.89400000000001</v>
      </c>
      <c r="L31" s="6">
        <f t="shared" si="6"/>
        <v>3.1686445012787723</v>
      </c>
      <c r="M31" s="11">
        <v>5.4409999999999998</v>
      </c>
      <c r="N31" s="11">
        <f t="shared" si="26"/>
        <v>97.063999999999993</v>
      </c>
      <c r="O31" s="11">
        <f t="shared" si="27"/>
        <v>4.22200956937799</v>
      </c>
      <c r="P31" s="6">
        <v>27.19</v>
      </c>
      <c r="Q31" s="6">
        <f t="shared" si="7"/>
        <v>543.79999999999995</v>
      </c>
      <c r="R31" s="6">
        <f t="shared" si="37"/>
        <v>60.467012601927351</v>
      </c>
      <c r="S31" s="11">
        <v>0.28000000000000003</v>
      </c>
      <c r="T31" s="11">
        <f t="shared" si="9"/>
        <v>5.6000000000000005</v>
      </c>
      <c r="U31" s="11">
        <f t="shared" si="0"/>
        <v>0.20385875500546052</v>
      </c>
      <c r="V31" s="35" t="s">
        <v>21</v>
      </c>
      <c r="W31" s="37">
        <f t="shared" si="1"/>
        <v>112.78211585512611</v>
      </c>
      <c r="X31" s="38">
        <f t="shared" si="2"/>
        <v>46.205237508695632</v>
      </c>
      <c r="Y31" s="39"/>
      <c r="Z31" s="39">
        <f t="shared" si="3"/>
        <v>108.56010628574811</v>
      </c>
      <c r="AA31" s="70">
        <f t="shared" si="10"/>
        <v>53.614007986514501</v>
      </c>
      <c r="AB31" s="5">
        <f t="shared" si="11"/>
        <v>4.9653262465774821</v>
      </c>
      <c r="AC31" s="70">
        <f t="shared" si="12"/>
        <v>3.7435098085953258</v>
      </c>
      <c r="AD31" s="5">
        <f t="shared" si="13"/>
        <v>14.994938039052347</v>
      </c>
      <c r="AE31" s="5">
        <f t="shared" si="14"/>
        <v>2.8095274479058756</v>
      </c>
      <c r="AF31" s="5">
        <f t="shared" si="15"/>
        <v>24.657262213142094</v>
      </c>
      <c r="AG31" s="58">
        <f t="shared" si="16"/>
        <v>60.467012601927351</v>
      </c>
      <c r="AH31" s="46">
        <f t="shared" si="17"/>
        <v>60.670871356932814</v>
      </c>
      <c r="AI31" s="54">
        <f t="shared" si="18"/>
        <v>64.892880926310809</v>
      </c>
      <c r="AJ31" s="50">
        <f t="shared" si="19"/>
        <v>81.804489317919206</v>
      </c>
      <c r="AK31" s="62">
        <f t="shared" si="20"/>
        <v>84.973133819197983</v>
      </c>
      <c r="AL31" s="66">
        <f t="shared" si="21"/>
        <v>112.78211585512614</v>
      </c>
      <c r="AM31" s="5">
        <v>2.95</v>
      </c>
      <c r="AN31" s="5">
        <f t="shared" si="4"/>
        <v>0.45990335621511674</v>
      </c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 x14ac:dyDescent="0.25">
      <c r="A32" s="36">
        <v>20</v>
      </c>
      <c r="B32" t="s">
        <v>103</v>
      </c>
      <c r="C32" s="5">
        <v>5.03</v>
      </c>
      <c r="D32" s="6">
        <v>33.99</v>
      </c>
      <c r="E32" s="6">
        <f t="shared" si="22"/>
        <v>673.65009940357845</v>
      </c>
      <c r="F32" s="6">
        <f t="shared" si="23"/>
        <v>33.615274421336252</v>
      </c>
      <c r="G32" s="11">
        <v>13.2</v>
      </c>
      <c r="H32" s="10">
        <f t="shared" si="24"/>
        <v>261.59105367793239</v>
      </c>
      <c r="I32" s="11">
        <f t="shared" si="5"/>
        <v>21.521271384445281</v>
      </c>
      <c r="J32" s="6">
        <v>5.306</v>
      </c>
      <c r="K32" s="6">
        <f t="shared" si="25"/>
        <v>100.92842942345924</v>
      </c>
      <c r="L32" s="6">
        <f t="shared" si="6"/>
        <v>2.5812897550756837</v>
      </c>
      <c r="M32" s="11">
        <v>6.0250000000000004</v>
      </c>
      <c r="N32" s="11">
        <f t="shared" si="26"/>
        <v>108.09542743538768</v>
      </c>
      <c r="O32" s="11">
        <f t="shared" si="27"/>
        <v>4.7018454734835879</v>
      </c>
      <c r="P32" s="6">
        <v>24.64</v>
      </c>
      <c r="Q32" s="6">
        <f t="shared" si="7"/>
        <v>489.86083499005963</v>
      </c>
      <c r="R32" s="6">
        <f t="shared" si="8"/>
        <v>54.469329316908031</v>
      </c>
      <c r="S32" s="11">
        <v>0.1085</v>
      </c>
      <c r="T32" s="11">
        <f t="shared" si="9"/>
        <v>2.1570576540755466</v>
      </c>
      <c r="U32" s="11">
        <f t="shared" si="0"/>
        <v>7.8524122827650047E-2</v>
      </c>
      <c r="V32" s="35" t="s">
        <v>22</v>
      </c>
      <c r="W32" s="37">
        <f t="shared" si="1"/>
        <v>116.96753447407649</v>
      </c>
      <c r="X32" s="38">
        <f t="shared" si="2"/>
        <v>53.364962606931655</v>
      </c>
      <c r="Y32" s="39"/>
      <c r="Z32" s="39">
        <f t="shared" si="3"/>
        <v>112.2656890005929</v>
      </c>
      <c r="AA32" s="70">
        <f t="shared" si="10"/>
        <v>46.567904129825074</v>
      </c>
      <c r="AB32" s="5">
        <f t="shared" si="11"/>
        <v>1.8441507412927605</v>
      </c>
      <c r="AC32" s="70">
        <f t="shared" si="12"/>
        <v>4.0197867678622039</v>
      </c>
      <c r="AD32" s="5">
        <f t="shared" si="13"/>
        <v>18.399354556981827</v>
      </c>
      <c r="AE32" s="5">
        <f t="shared" si="14"/>
        <v>2.2068429215696383</v>
      </c>
      <c r="AF32" s="5">
        <f t="shared" si="15"/>
        <v>28.738978360517979</v>
      </c>
      <c r="AG32" s="58">
        <f t="shared" si="16"/>
        <v>54.469329316908031</v>
      </c>
      <c r="AH32" s="46">
        <f t="shared" si="17"/>
        <v>54.547853439735682</v>
      </c>
      <c r="AI32" s="54">
        <f t="shared" si="18"/>
        <v>59.24969891321927</v>
      </c>
      <c r="AJ32" s="50">
        <f t="shared" si="19"/>
        <v>80.770970297664547</v>
      </c>
      <c r="AK32" s="62">
        <f t="shared" si="20"/>
        <v>83.352260052740235</v>
      </c>
      <c r="AL32" s="66">
        <f t="shared" si="21"/>
        <v>116.96753447407649</v>
      </c>
      <c r="AM32" s="5">
        <v>1.74</v>
      </c>
      <c r="AN32" s="5">
        <f t="shared" si="4"/>
        <v>0.61714133151446027</v>
      </c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 x14ac:dyDescent="0.25">
      <c r="A33" s="36">
        <v>40</v>
      </c>
      <c r="B33" t="s">
        <v>104</v>
      </c>
      <c r="C33" s="5">
        <v>5.0839999999999996</v>
      </c>
      <c r="D33" s="6">
        <v>54.63</v>
      </c>
      <c r="E33" s="6">
        <f t="shared" si="22"/>
        <v>1072.4744295830055</v>
      </c>
      <c r="F33" s="6">
        <f t="shared" si="23"/>
        <v>53.516688102944393</v>
      </c>
      <c r="G33" s="11">
        <v>21.66</v>
      </c>
      <c r="H33" s="10">
        <f t="shared" si="24"/>
        <v>425.21695515342253</v>
      </c>
      <c r="I33" s="11">
        <f t="shared" si="5"/>
        <v>34.982884010976761</v>
      </c>
      <c r="J33" s="6">
        <v>6.048</v>
      </c>
      <c r="K33" s="6">
        <f t="shared" si="25"/>
        <v>114.45121951219514</v>
      </c>
      <c r="L33" s="6">
        <f t="shared" si="6"/>
        <v>2.9271411639947607</v>
      </c>
      <c r="M33" s="11">
        <v>6.7809999999999997</v>
      </c>
      <c r="N33" s="11">
        <f t="shared" si="26"/>
        <v>121.81746656176242</v>
      </c>
      <c r="O33" s="11">
        <f t="shared" si="27"/>
        <v>5.2987153789370343</v>
      </c>
      <c r="P33" s="6">
        <v>16.29</v>
      </c>
      <c r="Q33" s="6">
        <f t="shared" si="7"/>
        <v>320.41699449252559</v>
      </c>
      <c r="R33" s="6">
        <f t="shared" si="8"/>
        <v>35.628279595165928</v>
      </c>
      <c r="S33" s="11">
        <v>0.18640000000000001</v>
      </c>
      <c r="T33" s="11">
        <f t="shared" si="9"/>
        <v>3.6664044059795442</v>
      </c>
      <c r="U33" s="11">
        <f t="shared" si="0"/>
        <v>0.13346939956241516</v>
      </c>
      <c r="V33" s="35" t="s">
        <v>23</v>
      </c>
      <c r="W33" s="37">
        <f t="shared" si="1"/>
        <v>132.48717765158128</v>
      </c>
      <c r="X33" s="38">
        <f t="shared" si="2"/>
        <v>73.007388617805987</v>
      </c>
      <c r="Y33" s="39"/>
      <c r="Z33" s="39">
        <f t="shared" si="3"/>
        <v>127.18846227264424</v>
      </c>
      <c r="AA33" s="70">
        <f t="shared" si="10"/>
        <v>26.891870010894365</v>
      </c>
      <c r="AB33" s="5">
        <f t="shared" si="11"/>
        <v>2.7673654696015668</v>
      </c>
      <c r="AC33" s="70">
        <f t="shared" si="12"/>
        <v>3.9994175080638774</v>
      </c>
      <c r="AD33" s="5">
        <f t="shared" si="13"/>
        <v>26.404731862411463</v>
      </c>
      <c r="AE33" s="5">
        <f t="shared" si="14"/>
        <v>2.2093769494378117</v>
      </c>
      <c r="AF33" s="5">
        <f t="shared" si="15"/>
        <v>40.393862297892838</v>
      </c>
      <c r="AG33" s="58">
        <f t="shared" si="16"/>
        <v>35.628279595165928</v>
      </c>
      <c r="AH33" s="46">
        <f t="shared" si="17"/>
        <v>35.761748994728343</v>
      </c>
      <c r="AI33" s="54">
        <f t="shared" si="18"/>
        <v>41.060464373665376</v>
      </c>
      <c r="AJ33" s="50">
        <f t="shared" si="19"/>
        <v>76.043348384642144</v>
      </c>
      <c r="AK33" s="62">
        <f t="shared" si="20"/>
        <v>78.970489548636905</v>
      </c>
      <c r="AL33" s="66">
        <f t="shared" si="21"/>
        <v>132.48717765158131</v>
      </c>
      <c r="AM33" s="5">
        <v>0.81</v>
      </c>
      <c r="AN33" s="5">
        <f t="shared" si="4"/>
        <v>1.5020845438241588</v>
      </c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s="1" customFormat="1" x14ac:dyDescent="0.25">
      <c r="A34" s="1">
        <v>60</v>
      </c>
      <c r="B34" s="1" t="s">
        <v>105</v>
      </c>
      <c r="C34" s="7">
        <v>5.0620000000000003</v>
      </c>
      <c r="D34" s="8">
        <v>92.18</v>
      </c>
      <c r="E34" s="8">
        <f t="shared" si="22"/>
        <v>1818.9371789806401</v>
      </c>
      <c r="F34" s="8">
        <f t="shared" si="23"/>
        <v>90.765328292447109</v>
      </c>
      <c r="G34" s="12">
        <v>32.479999999999997</v>
      </c>
      <c r="H34" s="24">
        <f t="shared" si="24"/>
        <v>640.81450019755027</v>
      </c>
      <c r="I34" s="12">
        <f t="shared" si="5"/>
        <v>52.72023860119706</v>
      </c>
      <c r="J34" s="8">
        <v>7.0270000000000001</v>
      </c>
      <c r="K34" s="8">
        <f t="shared" si="25"/>
        <v>134.28881864875541</v>
      </c>
      <c r="L34" s="8">
        <f t="shared" si="6"/>
        <v>3.4344966406331308</v>
      </c>
      <c r="M34" s="12">
        <v>8.4649999999999999</v>
      </c>
      <c r="N34" s="12">
        <f t="shared" si="26"/>
        <v>155.61438166732518</v>
      </c>
      <c r="O34" s="12">
        <f t="shared" si="27"/>
        <v>6.7687856314626007</v>
      </c>
      <c r="P34" s="8">
        <v>4.7050000000000001</v>
      </c>
      <c r="Q34" s="8">
        <f t="shared" si="7"/>
        <v>92.947451600158033</v>
      </c>
      <c r="R34" s="8">
        <f t="shared" si="8"/>
        <v>10.335150289120612</v>
      </c>
      <c r="S34" s="12">
        <v>0.36749999999999999</v>
      </c>
      <c r="T34" s="12">
        <f t="shared" si="9"/>
        <v>7.2599762939549581</v>
      </c>
      <c r="U34" s="12">
        <f t="shared" si="0"/>
        <v>0.26428745154550265</v>
      </c>
      <c r="V34" s="35" t="s">
        <v>24</v>
      </c>
      <c r="W34" s="40">
        <f t="shared" si="1"/>
        <v>164.28828690640603</v>
      </c>
      <c r="X34" s="41">
        <f t="shared" si="2"/>
        <v>93.548269362194674</v>
      </c>
      <c r="Y34" s="42"/>
      <c r="Z34" s="43">
        <f t="shared" si="3"/>
        <v>157.51950127494342</v>
      </c>
      <c r="AA34" s="70">
        <f t="shared" si="10"/>
        <v>6.2908625342283111</v>
      </c>
      <c r="AB34" s="5">
        <f t="shared" si="11"/>
        <v>4.4190468052606322</v>
      </c>
      <c r="AC34" s="70">
        <f t="shared" si="12"/>
        <v>4.120065866484282</v>
      </c>
      <c r="AD34" s="5">
        <f t="shared" si="13"/>
        <v>32.090077505788003</v>
      </c>
      <c r="AE34" s="5">
        <f t="shared" si="14"/>
        <v>2.090530436043649</v>
      </c>
      <c r="AF34" s="5">
        <f t="shared" si="15"/>
        <v>55.247595553878725</v>
      </c>
      <c r="AG34" s="58">
        <f t="shared" si="16"/>
        <v>10.335150289120612</v>
      </c>
      <c r="AH34" s="46">
        <f t="shared" si="17"/>
        <v>10.599437740666115</v>
      </c>
      <c r="AI34" s="54">
        <f t="shared" si="18"/>
        <v>17.368223372128718</v>
      </c>
      <c r="AJ34" s="50">
        <f t="shared" si="19"/>
        <v>70.088461973325778</v>
      </c>
      <c r="AK34" s="62">
        <f t="shared" si="20"/>
        <v>73.522958613958906</v>
      </c>
      <c r="AL34" s="66">
        <f t="shared" si="21"/>
        <v>164.28828690640603</v>
      </c>
      <c r="AM34" s="7">
        <v>0.46</v>
      </c>
      <c r="AN34" s="5">
        <f t="shared" si="4"/>
        <v>8.7821972350021866</v>
      </c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x14ac:dyDescent="0.25">
      <c r="A35" s="36">
        <v>10</v>
      </c>
      <c r="B35" t="s">
        <v>99</v>
      </c>
      <c r="C35" s="5">
        <v>5.0570000000000004</v>
      </c>
      <c r="D35" s="6">
        <v>17.88</v>
      </c>
      <c r="E35" s="6">
        <f t="shared" si="22"/>
        <v>351.48507019972311</v>
      </c>
      <c r="F35" s="6">
        <f t="shared" si="23"/>
        <v>17.539175159666822</v>
      </c>
      <c r="G35" s="11">
        <v>4.2489999999999997</v>
      </c>
      <c r="H35" s="10">
        <f t="shared" si="24"/>
        <v>83.192208819458159</v>
      </c>
      <c r="I35" s="11">
        <f t="shared" si="5"/>
        <v>6.8442788004490467</v>
      </c>
      <c r="J35" s="6">
        <v>7.9450000000000003</v>
      </c>
      <c r="K35" s="6">
        <f t="shared" si="25"/>
        <v>152.57464900138422</v>
      </c>
      <c r="L35" s="6">
        <f t="shared" si="6"/>
        <v>3.9021649360967827</v>
      </c>
      <c r="M35" s="11">
        <v>4.6550000000000002</v>
      </c>
      <c r="N35" s="11">
        <f t="shared" si="26"/>
        <v>80.427130709907075</v>
      </c>
      <c r="O35" s="11">
        <f t="shared" si="27"/>
        <v>3.4983527929494165</v>
      </c>
      <c r="P35" s="6">
        <v>28.59</v>
      </c>
      <c r="Q35" s="6">
        <f t="shared" si="7"/>
        <v>565.35495352976068</v>
      </c>
      <c r="R35" s="6">
        <f t="shared" si="8"/>
        <v>62.863782823917049</v>
      </c>
      <c r="S35" s="11">
        <v>0.70779999999999998</v>
      </c>
      <c r="T35" s="11">
        <f t="shared" si="9"/>
        <v>13.99644057741744</v>
      </c>
      <c r="U35" s="11">
        <f t="shared" si="0"/>
        <v>0.50951731261075506</v>
      </c>
      <c r="V35" s="35" t="s">
        <v>25</v>
      </c>
      <c r="W35" s="37">
        <f t="shared" si="1"/>
        <v>95.157271825689875</v>
      </c>
      <c r="X35" s="38">
        <f t="shared" si="2"/>
        <v>33.401516331178861</v>
      </c>
      <c r="Y35" s="39"/>
      <c r="Z35" s="39">
        <f t="shared" si="3"/>
        <v>91.658919032740457</v>
      </c>
      <c r="AA35" s="70">
        <f t="shared" si="10"/>
        <v>66.063036085220688</v>
      </c>
      <c r="AB35" s="5">
        <f t="shared" si="11"/>
        <v>14.708745121503981</v>
      </c>
      <c r="AC35" s="70">
        <f t="shared" si="12"/>
        <v>3.6763903859683338</v>
      </c>
      <c r="AD35" s="5">
        <f t="shared" si="13"/>
        <v>7.1925967076761843</v>
      </c>
      <c r="AE35" s="5">
        <f t="shared" si="14"/>
        <v>4.1007532700651721</v>
      </c>
      <c r="AF35" s="5">
        <f t="shared" si="15"/>
        <v>18.431775967469175</v>
      </c>
      <c r="AG35" s="58">
        <f t="shared" si="16"/>
        <v>62.863782823917049</v>
      </c>
      <c r="AH35" s="46">
        <f t="shared" si="17"/>
        <v>63.373300136527803</v>
      </c>
      <c r="AI35" s="54">
        <f t="shared" si="18"/>
        <v>66.871652929477222</v>
      </c>
      <c r="AJ35" s="50">
        <f t="shared" si="19"/>
        <v>73.715931729926268</v>
      </c>
      <c r="AK35" s="62">
        <f t="shared" si="20"/>
        <v>77.61809666602305</v>
      </c>
      <c r="AL35" s="66">
        <f t="shared" si="21"/>
        <v>95.157271825689875</v>
      </c>
      <c r="AM35" s="5">
        <v>6.12</v>
      </c>
      <c r="AN35" s="5">
        <f t="shared" si="4"/>
        <v>0.27900285938557773</v>
      </c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x14ac:dyDescent="0.25">
      <c r="A36" s="36">
        <v>20</v>
      </c>
      <c r="B36" t="s">
        <v>100</v>
      </c>
      <c r="C36" s="5">
        <v>5.0110000000000001</v>
      </c>
      <c r="D36" s="6">
        <v>13.15</v>
      </c>
      <c r="E36" s="6">
        <f t="shared" si="22"/>
        <v>260.3192975454001</v>
      </c>
      <c r="F36" s="6">
        <f t="shared" si="23"/>
        <v>12.989984907455096</v>
      </c>
      <c r="G36" s="11">
        <v>6.1109999999999998</v>
      </c>
      <c r="H36" s="10">
        <f t="shared" si="24"/>
        <v>121.11414887248054</v>
      </c>
      <c r="I36" s="11">
        <f t="shared" si="5"/>
        <v>9.9641422354981941</v>
      </c>
      <c r="J36" s="6">
        <v>3.2450000000000001</v>
      </c>
      <c r="K36" s="6">
        <f t="shared" si="25"/>
        <v>60.181600478946329</v>
      </c>
      <c r="L36" s="6">
        <f t="shared" si="6"/>
        <v>1.5391713677479879</v>
      </c>
      <c r="M36" s="11">
        <v>2.7869999999999999</v>
      </c>
      <c r="N36" s="11">
        <f t="shared" si="26"/>
        <v>43.887447615246451</v>
      </c>
      <c r="O36" s="11">
        <f t="shared" si="27"/>
        <v>1.9089798875705286</v>
      </c>
      <c r="P36" s="6">
        <v>16.600000000000001</v>
      </c>
      <c r="Q36" s="6">
        <f t="shared" si="7"/>
        <v>331.27120335262424</v>
      </c>
      <c r="R36" s="6">
        <f t="shared" si="8"/>
        <v>36.835196814598689</v>
      </c>
      <c r="S36" s="11">
        <v>0.26629999999999998</v>
      </c>
      <c r="T36" s="11">
        <f t="shared" si="9"/>
        <v>5.3143085212532428</v>
      </c>
      <c r="U36" s="11">
        <f t="shared" si="0"/>
        <v>0.19345862836742786</v>
      </c>
      <c r="V36" s="35" t="s">
        <v>26</v>
      </c>
      <c r="W36" s="37">
        <f t="shared" si="1"/>
        <v>63.430933841237923</v>
      </c>
      <c r="X36" s="38">
        <f t="shared" si="2"/>
        <v>41.623663407438386</v>
      </c>
      <c r="Y36" s="39"/>
      <c r="Z36" s="39">
        <f t="shared" si="3"/>
        <v>61.521953953667399</v>
      </c>
      <c r="AA36" s="70">
        <f t="shared" si="10"/>
        <v>58.071345610004677</v>
      </c>
      <c r="AB36" s="5">
        <f t="shared" si="11"/>
        <v>8.3781022908388714</v>
      </c>
      <c r="AC36" s="70">
        <f t="shared" si="12"/>
        <v>3.0095408848126661</v>
      </c>
      <c r="AD36" s="5">
        <f t="shared" si="13"/>
        <v>15.708648181717724</v>
      </c>
      <c r="AE36" s="5">
        <f t="shared" si="14"/>
        <v>2.4265311489822916</v>
      </c>
      <c r="AF36" s="5">
        <f t="shared" si="15"/>
        <v>20.478943191925712</v>
      </c>
      <c r="AG36" s="58">
        <f t="shared" si="16"/>
        <v>36.835196814598689</v>
      </c>
      <c r="AH36" s="46">
        <f t="shared" si="17"/>
        <v>37.028655442966119</v>
      </c>
      <c r="AI36" s="54">
        <f t="shared" si="18"/>
        <v>38.937635330536651</v>
      </c>
      <c r="AJ36" s="50">
        <f t="shared" si="19"/>
        <v>48.901777566034845</v>
      </c>
      <c r="AK36" s="62">
        <f t="shared" si="20"/>
        <v>50.440948933782835</v>
      </c>
      <c r="AL36" s="66">
        <f t="shared" si="21"/>
        <v>63.43093384123793</v>
      </c>
      <c r="AM36" s="5">
        <v>0.74</v>
      </c>
      <c r="AN36" s="5">
        <f t="shared" si="4"/>
        <v>0.35265143207560784</v>
      </c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s="1" customFormat="1" x14ac:dyDescent="0.25">
      <c r="A37" s="1">
        <v>40</v>
      </c>
      <c r="B37" s="1" t="s">
        <v>101</v>
      </c>
      <c r="C37" s="7">
        <v>5.008</v>
      </c>
      <c r="D37" s="8">
        <v>12.8</v>
      </c>
      <c r="E37" s="8">
        <f t="shared" si="22"/>
        <v>253.48642172523964</v>
      </c>
      <c r="F37" s="8">
        <f t="shared" si="23"/>
        <v>12.649023040181619</v>
      </c>
      <c r="G37" s="12">
        <v>6.5419999999999998</v>
      </c>
      <c r="H37" s="24">
        <f t="shared" si="24"/>
        <v>129.79293130990413</v>
      </c>
      <c r="I37" s="12">
        <f t="shared" si="5"/>
        <v>10.678151485800424</v>
      </c>
      <c r="J37" s="8">
        <v>3.3039999999999998</v>
      </c>
      <c r="K37" s="8">
        <f t="shared" si="25"/>
        <v>61.395766773162947</v>
      </c>
      <c r="L37" s="8">
        <f t="shared" si="6"/>
        <v>1.5702242141473899</v>
      </c>
      <c r="M37" s="12">
        <v>2.7530000000000001</v>
      </c>
      <c r="N37" s="12">
        <f t="shared" si="26"/>
        <v>43.234824281150161</v>
      </c>
      <c r="O37" s="12">
        <f t="shared" si="27"/>
        <v>1.8805926177098811</v>
      </c>
      <c r="P37" s="8">
        <v>15.77</v>
      </c>
      <c r="Q37" s="8">
        <f t="shared" si="7"/>
        <v>314.89616613418531</v>
      </c>
      <c r="R37" s="8">
        <f t="shared" si="8"/>
        <v>35.014399496017639</v>
      </c>
      <c r="S37" s="12">
        <v>0.1883</v>
      </c>
      <c r="T37" s="12">
        <f t="shared" si="9"/>
        <v>3.7599840255591053</v>
      </c>
      <c r="U37" s="12">
        <f t="shared" si="0"/>
        <v>0.13687601112337477</v>
      </c>
      <c r="V37" s="35" t="s">
        <v>27</v>
      </c>
      <c r="W37" s="40">
        <f t="shared" si="1"/>
        <v>61.929266864980335</v>
      </c>
      <c r="X37" s="41">
        <f t="shared" si="2"/>
        <v>43.239638887089257</v>
      </c>
      <c r="Y37" s="42"/>
      <c r="Z37" s="43">
        <f t="shared" si="3"/>
        <v>60.048674247270455</v>
      </c>
      <c r="AA37" s="70">
        <f t="shared" si="10"/>
        <v>56.539341200916958</v>
      </c>
      <c r="AB37" s="5">
        <f t="shared" si="11"/>
        <v>6.0714169824692288</v>
      </c>
      <c r="AC37" s="70">
        <f t="shared" si="12"/>
        <v>3.0366783152947603</v>
      </c>
      <c r="AD37" s="5">
        <f t="shared" si="13"/>
        <v>17.242496199868125</v>
      </c>
      <c r="AE37" s="5">
        <f t="shared" si="14"/>
        <v>2.5355123573008385</v>
      </c>
      <c r="AF37" s="5">
        <f t="shared" si="15"/>
        <v>20.424952014625529</v>
      </c>
      <c r="AG37" s="58">
        <f t="shared" si="16"/>
        <v>35.014399496017639</v>
      </c>
      <c r="AH37" s="46">
        <f t="shared" si="17"/>
        <v>35.151275507141015</v>
      </c>
      <c r="AI37" s="54">
        <f t="shared" si="18"/>
        <v>37.031868124850895</v>
      </c>
      <c r="AJ37" s="50">
        <f t="shared" si="19"/>
        <v>47.710019610651315</v>
      </c>
      <c r="AK37" s="62">
        <f t="shared" si="20"/>
        <v>49.280243824798703</v>
      </c>
      <c r="AL37" s="66">
        <f t="shared" si="21"/>
        <v>61.92926686498032</v>
      </c>
      <c r="AM37" s="7">
        <v>0.69</v>
      </c>
      <c r="AN37" s="5">
        <f t="shared" si="4"/>
        <v>0.36125203408444162</v>
      </c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s="19" customFormat="1" x14ac:dyDescent="0.25">
      <c r="B38" s="19" t="s">
        <v>77</v>
      </c>
      <c r="C38" s="20" t="s">
        <v>82</v>
      </c>
      <c r="D38" s="3" t="s">
        <v>72</v>
      </c>
      <c r="E38" s="3" t="s">
        <v>90</v>
      </c>
      <c r="F38" s="3" t="s">
        <v>87</v>
      </c>
      <c r="G38" s="9" t="s">
        <v>73</v>
      </c>
      <c r="H38" s="9" t="s">
        <v>81</v>
      </c>
      <c r="I38" s="3" t="s">
        <v>88</v>
      </c>
      <c r="J38" s="3" t="s">
        <v>74</v>
      </c>
      <c r="K38" s="9" t="s">
        <v>83</v>
      </c>
      <c r="L38" s="3" t="s">
        <v>91</v>
      </c>
      <c r="M38" s="9" t="s">
        <v>75</v>
      </c>
      <c r="N38" s="18" t="s">
        <v>84</v>
      </c>
      <c r="O38" s="18" t="s">
        <v>92</v>
      </c>
      <c r="P38" s="3" t="s">
        <v>71</v>
      </c>
      <c r="Q38" s="18" t="s">
        <v>80</v>
      </c>
      <c r="R38" s="3" t="s">
        <v>89</v>
      </c>
      <c r="S38" s="9" t="s">
        <v>76</v>
      </c>
      <c r="T38" s="18" t="s">
        <v>85</v>
      </c>
      <c r="U38" s="3" t="s">
        <v>93</v>
      </c>
      <c r="V38" s="33" t="s">
        <v>77</v>
      </c>
      <c r="W38" s="25" t="s">
        <v>98</v>
      </c>
      <c r="X38" s="29" t="s">
        <v>95</v>
      </c>
      <c r="Z38" s="19" t="s">
        <v>96</v>
      </c>
      <c r="AA38" s="70"/>
      <c r="AB38" s="5"/>
      <c r="AC38" s="70"/>
      <c r="AD38" s="5"/>
      <c r="AE38" s="5"/>
      <c r="AF38" s="5"/>
      <c r="AG38" s="58"/>
      <c r="AH38" s="46"/>
      <c r="AI38" s="54"/>
      <c r="AJ38" s="50"/>
      <c r="AK38" s="62"/>
      <c r="AL38" s="66"/>
      <c r="AN38" s="5" t="e">
        <f t="shared" si="4"/>
        <v>#DIV/0!</v>
      </c>
    </row>
    <row r="39" spans="1:52" x14ac:dyDescent="0.25">
      <c r="A39" s="44">
        <v>5</v>
      </c>
      <c r="B39" t="s">
        <v>133</v>
      </c>
      <c r="C39" s="5">
        <v>5</v>
      </c>
      <c r="D39" s="6">
        <v>139.9</v>
      </c>
      <c r="E39" s="6">
        <f t="shared" si="22"/>
        <v>2795.8920000000003</v>
      </c>
      <c r="F39" s="6">
        <f t="shared" si="23"/>
        <v>139.51556886227547</v>
      </c>
      <c r="G39" s="11">
        <v>17.329999999999998</v>
      </c>
      <c r="H39" s="10">
        <f t="shared" si="24"/>
        <v>345.76059999999995</v>
      </c>
      <c r="I39" s="11">
        <f t="shared" si="5"/>
        <v>28.445956396544631</v>
      </c>
      <c r="J39" s="6">
        <v>7.4489999999999998</v>
      </c>
      <c r="K39" s="6">
        <f t="shared" si="25"/>
        <v>144.39399999999998</v>
      </c>
      <c r="L39" s="6">
        <f t="shared" si="6"/>
        <v>3.6929411764705877</v>
      </c>
      <c r="M39" s="11">
        <v>6.4290000000000003</v>
      </c>
      <c r="N39" s="11">
        <f t="shared" si="26"/>
        <v>116.82400000000003</v>
      </c>
      <c r="O39" s="11">
        <f t="shared" si="27"/>
        <v>5.0815137016093965</v>
      </c>
      <c r="P39" s="6">
        <v>0</v>
      </c>
      <c r="Q39" s="6">
        <f t="shared" si="7"/>
        <v>0</v>
      </c>
      <c r="R39" s="6">
        <f t="shared" si="8"/>
        <v>0</v>
      </c>
      <c r="S39" s="11">
        <v>1.929</v>
      </c>
      <c r="T39" s="11">
        <f t="shared" si="9"/>
        <v>38.58</v>
      </c>
      <c r="U39" s="11">
        <f t="shared" ref="U39:U68" si="43">(T39/$S$3)*2</f>
        <v>1.4044412085911904</v>
      </c>
      <c r="V39" s="35" t="s">
        <v>34</v>
      </c>
      <c r="W39" s="37">
        <f t="shared" ref="W39:W68" si="44">SUM(F39+I39+L39+O39+R39+U39)</f>
        <v>178.14042134549126</v>
      </c>
      <c r="X39" s="38">
        <f t="shared" ref="X39:X68" si="45">((F39+I39+L39+O39)/W39)*100</f>
        <v>99.211610033262829</v>
      </c>
      <c r="Y39" s="39"/>
      <c r="Z39" s="39">
        <f t="shared" ref="Z39:Z68" si="46">SUM(F39+I39+L39+R39+U39)</f>
        <v>173.05890764388187</v>
      </c>
      <c r="AA39" s="70">
        <f t="shared" si="10"/>
        <v>0</v>
      </c>
      <c r="AB39" s="5">
        <f t="shared" si="11"/>
        <v>21.657072386270325</v>
      </c>
      <c r="AC39" s="70">
        <f t="shared" si="12"/>
        <v>2.8525326611606836</v>
      </c>
      <c r="AD39" s="5">
        <f t="shared" si="13"/>
        <v>15.968277262225413</v>
      </c>
      <c r="AE39" s="5">
        <f t="shared" si="14"/>
        <v>2.0730506577776522</v>
      </c>
      <c r="AF39" s="5">
        <f t="shared" si="15"/>
        <v>78.317749452099079</v>
      </c>
      <c r="AG39" s="58">
        <f t="shared" si="16"/>
        <v>0</v>
      </c>
      <c r="AH39" s="46">
        <f t="shared" si="17"/>
        <v>1.4044412085911904</v>
      </c>
      <c r="AI39" s="54">
        <f t="shared" si="18"/>
        <v>6.4859549102005865</v>
      </c>
      <c r="AJ39" s="50">
        <f t="shared" si="19"/>
        <v>34.931911306745221</v>
      </c>
      <c r="AK39" s="62">
        <f t="shared" si="20"/>
        <v>38.624852483215811</v>
      </c>
      <c r="AL39" s="66">
        <f t="shared" si="21"/>
        <v>178.14042134549129</v>
      </c>
      <c r="AM39" s="5">
        <v>3.53</v>
      </c>
      <c r="AN39" s="5" t="e">
        <f t="shared" si="4"/>
        <v>#DIV/0!</v>
      </c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x14ac:dyDescent="0.25">
      <c r="A40" s="44">
        <v>20</v>
      </c>
      <c r="B40" t="s">
        <v>134</v>
      </c>
      <c r="C40" s="5">
        <v>5.0049999999999999</v>
      </c>
      <c r="D40" s="6">
        <v>44.76</v>
      </c>
      <c r="E40" s="6">
        <f t="shared" si="22"/>
        <v>892.19980019980005</v>
      </c>
      <c r="F40" s="6">
        <f t="shared" si="23"/>
        <v>44.520948113762479</v>
      </c>
      <c r="G40" s="11">
        <v>16.940000000000001</v>
      </c>
      <c r="H40" s="10">
        <f t="shared" si="24"/>
        <v>337.62297702297707</v>
      </c>
      <c r="I40" s="11">
        <f t="shared" si="5"/>
        <v>27.776468697900214</v>
      </c>
      <c r="J40" s="6">
        <v>5.8520000000000003</v>
      </c>
      <c r="K40" s="6">
        <f t="shared" si="25"/>
        <v>112.34165834165834</v>
      </c>
      <c r="L40" s="6">
        <f t="shared" si="6"/>
        <v>2.8731881928812877</v>
      </c>
      <c r="M40" s="11">
        <v>5.5129999999999999</v>
      </c>
      <c r="N40" s="11">
        <f t="shared" si="26"/>
        <v>98.405594405594414</v>
      </c>
      <c r="O40" s="11">
        <f t="shared" si="27"/>
        <v>4.2803651329097185</v>
      </c>
      <c r="P40" s="6">
        <v>11.73</v>
      </c>
      <c r="Q40" s="6">
        <f t="shared" si="7"/>
        <v>234.36563436563438</v>
      </c>
      <c r="R40" s="6">
        <f t="shared" si="8"/>
        <v>26.059929692249931</v>
      </c>
      <c r="S40" s="11">
        <v>1.0920000000000001</v>
      </c>
      <c r="T40" s="11">
        <f t="shared" si="9"/>
        <v>21.81818181818182</v>
      </c>
      <c r="U40" s="11">
        <f t="shared" si="43"/>
        <v>0.79425488963166435</v>
      </c>
      <c r="V40" s="35" t="s">
        <v>35</v>
      </c>
      <c r="W40" s="37">
        <f t="shared" si="44"/>
        <v>106.30515471933528</v>
      </c>
      <c r="X40" s="38">
        <f t="shared" si="45"/>
        <v>74.738586616254437</v>
      </c>
      <c r="Y40" s="39"/>
      <c r="Z40" s="39">
        <f t="shared" si="46"/>
        <v>102.02478958642557</v>
      </c>
      <c r="AA40" s="70">
        <f t="shared" si="10"/>
        <v>24.514267215971635</v>
      </c>
      <c r="AB40" s="5">
        <f t="shared" si="11"/>
        <v>20.524105228749953</v>
      </c>
      <c r="AC40" s="70">
        <f t="shared" si="12"/>
        <v>4.0264887852434361</v>
      </c>
      <c r="AD40" s="5">
        <f t="shared" si="13"/>
        <v>26.128995128444227</v>
      </c>
      <c r="AE40" s="5">
        <f t="shared" si="14"/>
        <v>2.7027741039153006</v>
      </c>
      <c r="AF40" s="5">
        <f t="shared" si="15"/>
        <v>41.880328598651481</v>
      </c>
      <c r="AG40" s="58">
        <f t="shared" si="16"/>
        <v>26.059929692249931</v>
      </c>
      <c r="AH40" s="46">
        <f t="shared" si="17"/>
        <v>26.854184581881594</v>
      </c>
      <c r="AI40" s="54">
        <f t="shared" si="18"/>
        <v>31.134549714791312</v>
      </c>
      <c r="AJ40" s="50">
        <f t="shared" si="19"/>
        <v>58.911018412691526</v>
      </c>
      <c r="AK40" s="62">
        <f t="shared" si="20"/>
        <v>61.784206605572813</v>
      </c>
      <c r="AL40" s="66">
        <f t="shared" si="21"/>
        <v>106.30515471933529</v>
      </c>
      <c r="AM40" s="5">
        <v>0.46</v>
      </c>
      <c r="AN40" s="5">
        <f t="shared" si="4"/>
        <v>1.7084063019173357</v>
      </c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 x14ac:dyDescent="0.25">
      <c r="A41" s="44">
        <v>40</v>
      </c>
      <c r="B41" t="s">
        <v>135</v>
      </c>
      <c r="C41" s="5">
        <v>5.0179999999999998</v>
      </c>
      <c r="D41" s="6">
        <v>65</v>
      </c>
      <c r="E41" s="6">
        <f t="shared" si="22"/>
        <v>1293.2363491430849</v>
      </c>
      <c r="F41" s="6">
        <f t="shared" si="23"/>
        <v>64.532751953247754</v>
      </c>
      <c r="G41" s="11">
        <v>39.19</v>
      </c>
      <c r="H41" s="10">
        <f t="shared" si="24"/>
        <v>780.1520526106018</v>
      </c>
      <c r="I41" s="11">
        <f t="shared" si="5"/>
        <v>64.183632464878798</v>
      </c>
      <c r="J41" s="6">
        <v>9.3049999999999997</v>
      </c>
      <c r="K41" s="6">
        <f t="shared" si="25"/>
        <v>180.86289358310083</v>
      </c>
      <c r="L41" s="6">
        <f t="shared" si="6"/>
        <v>4.6256494522532181</v>
      </c>
      <c r="M41" s="11">
        <v>6.3559999999999999</v>
      </c>
      <c r="N41" s="11">
        <f t="shared" si="26"/>
        <v>114.95017935432445</v>
      </c>
      <c r="O41" s="11">
        <f t="shared" si="27"/>
        <v>5.0000078014060225</v>
      </c>
      <c r="P41" s="6">
        <v>21.27</v>
      </c>
      <c r="Q41" s="6">
        <f t="shared" si="7"/>
        <v>423.87405340773216</v>
      </c>
      <c r="R41" s="6">
        <f t="shared" si="8"/>
        <v>47.132029659866433</v>
      </c>
      <c r="S41" s="11">
        <v>1.6779999999999999</v>
      </c>
      <c r="T41" s="11">
        <f t="shared" si="9"/>
        <v>33.439617377441209</v>
      </c>
      <c r="U41" s="11">
        <f t="shared" si="43"/>
        <v>1.2173140654328798</v>
      </c>
      <c r="V41" s="35" t="s">
        <v>36</v>
      </c>
      <c r="W41" s="37">
        <f t="shared" si="44"/>
        <v>186.6913853970851</v>
      </c>
      <c r="X41" s="38">
        <f t="shared" si="45"/>
        <v>74.101995321068401</v>
      </c>
      <c r="Y41" s="39"/>
      <c r="Z41" s="39">
        <f t="shared" si="46"/>
        <v>181.69137759567909</v>
      </c>
      <c r="AA41" s="70">
        <f t="shared" si="10"/>
        <v>25.245958488988922</v>
      </c>
      <c r="AB41" s="5">
        <f t="shared" si="11"/>
        <v>17.911708837725151</v>
      </c>
      <c r="AC41" s="70">
        <f t="shared" si="12"/>
        <v>2.6782209531367536</v>
      </c>
      <c r="AD41" s="5">
        <f t="shared" si="13"/>
        <v>34.37953622142917</v>
      </c>
      <c r="AE41" s="5">
        <f t="shared" si="14"/>
        <v>2.4776983910717929</v>
      </c>
      <c r="AF41" s="5">
        <f t="shared" si="15"/>
        <v>34.566539755430689</v>
      </c>
      <c r="AG41" s="58">
        <f t="shared" si="16"/>
        <v>47.132029659866433</v>
      </c>
      <c r="AH41" s="46">
        <f t="shared" si="17"/>
        <v>48.349343725299313</v>
      </c>
      <c r="AI41" s="54">
        <f t="shared" si="18"/>
        <v>53.349351526705334</v>
      </c>
      <c r="AJ41" s="50">
        <f t="shared" si="19"/>
        <v>117.53298399158413</v>
      </c>
      <c r="AK41" s="62">
        <f t="shared" si="20"/>
        <v>122.15863344383735</v>
      </c>
      <c r="AL41" s="66">
        <f t="shared" si="21"/>
        <v>186.6913853970851</v>
      </c>
      <c r="AM41" s="5">
        <v>0.33</v>
      </c>
      <c r="AN41" s="5">
        <f t="shared" si="4"/>
        <v>1.3691910240012064</v>
      </c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 x14ac:dyDescent="0.25">
      <c r="A42" s="44">
        <v>60</v>
      </c>
      <c r="B42" t="s">
        <v>136</v>
      </c>
      <c r="C42" s="5">
        <v>5.0039999999999996</v>
      </c>
      <c r="D42" s="6">
        <v>75.44</v>
      </c>
      <c r="E42" s="6">
        <f t="shared" si="22"/>
        <v>1505.4876099120704</v>
      </c>
      <c r="F42" s="6">
        <f t="shared" si="23"/>
        <v>75.124132231141246</v>
      </c>
      <c r="G42" s="11">
        <v>42.42</v>
      </c>
      <c r="H42" s="10">
        <f t="shared" si="24"/>
        <v>846.8830935251799</v>
      </c>
      <c r="I42" s="11">
        <f t="shared" si="5"/>
        <v>69.673639944482105</v>
      </c>
      <c r="J42" s="6">
        <v>7.4329999999999998</v>
      </c>
      <c r="K42" s="6">
        <f t="shared" si="25"/>
        <v>143.9588329336531</v>
      </c>
      <c r="L42" s="6">
        <f t="shared" si="6"/>
        <v>3.6818115839808976</v>
      </c>
      <c r="M42" s="11">
        <v>6.5860000000000003</v>
      </c>
      <c r="N42" s="11">
        <f t="shared" si="26"/>
        <v>119.86810551558754</v>
      </c>
      <c r="O42" s="11">
        <f t="shared" si="27"/>
        <v>5.2139236848885409</v>
      </c>
      <c r="P42" s="6">
        <v>13.76</v>
      </c>
      <c r="Q42" s="6">
        <f t="shared" si="7"/>
        <v>274.98001598721027</v>
      </c>
      <c r="R42" s="6">
        <f t="shared" si="8"/>
        <v>30.575983986717226</v>
      </c>
      <c r="S42" s="11">
        <v>1.9610000000000001</v>
      </c>
      <c r="T42" s="11">
        <f t="shared" si="9"/>
        <v>39.188649080735416</v>
      </c>
      <c r="U42" s="11">
        <f t="shared" si="43"/>
        <v>1.4265980735615369</v>
      </c>
      <c r="V42" s="35" t="s">
        <v>37</v>
      </c>
      <c r="W42" s="37">
        <f t="shared" si="44"/>
        <v>185.69608950477155</v>
      </c>
      <c r="X42" s="38">
        <f t="shared" si="45"/>
        <v>82.766151863711457</v>
      </c>
      <c r="Y42" s="39"/>
      <c r="Z42" s="39">
        <f t="shared" si="46"/>
        <v>180.48216581988302</v>
      </c>
      <c r="AA42" s="70">
        <f t="shared" si="10"/>
        <v>16.465604670652777</v>
      </c>
      <c r="AB42" s="5">
        <f t="shared" si="11"/>
        <v>21.103648001014282</v>
      </c>
      <c r="AC42" s="70">
        <f t="shared" si="12"/>
        <v>2.8077724731810072</v>
      </c>
      <c r="AD42" s="5">
        <f t="shared" si="13"/>
        <v>37.520251573575443</v>
      </c>
      <c r="AE42" s="5">
        <f t="shared" si="14"/>
        <v>1.9827081947712699</v>
      </c>
      <c r="AF42" s="5">
        <f t="shared" si="15"/>
        <v>40.455419622183747</v>
      </c>
      <c r="AG42" s="58">
        <f t="shared" si="16"/>
        <v>30.575983986717226</v>
      </c>
      <c r="AH42" s="46">
        <f t="shared" si="17"/>
        <v>32.002582060278762</v>
      </c>
      <c r="AI42" s="54">
        <f t="shared" si="18"/>
        <v>37.216505745167304</v>
      </c>
      <c r="AJ42" s="50">
        <f t="shared" si="19"/>
        <v>106.89014568964942</v>
      </c>
      <c r="AK42" s="62">
        <f t="shared" si="20"/>
        <v>110.57195727363032</v>
      </c>
      <c r="AL42" s="66">
        <f t="shared" si="21"/>
        <v>185.69608950477158</v>
      </c>
      <c r="AM42" s="5">
        <v>0.28000000000000003</v>
      </c>
      <c r="AN42" s="5">
        <f t="shared" si="4"/>
        <v>2.4569653183942193</v>
      </c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 x14ac:dyDescent="0.25">
      <c r="A43" s="44">
        <v>80</v>
      </c>
      <c r="B43" t="s">
        <v>137</v>
      </c>
      <c r="C43" s="5">
        <v>5.05</v>
      </c>
      <c r="D43" s="6">
        <v>53.87</v>
      </c>
      <c r="E43" s="6">
        <f t="shared" si="22"/>
        <v>1064.6455445544552</v>
      </c>
      <c r="F43" s="6">
        <f t="shared" si="23"/>
        <v>53.126025177368028</v>
      </c>
      <c r="G43" s="11">
        <v>38.520000000000003</v>
      </c>
      <c r="H43" s="10">
        <f t="shared" si="24"/>
        <v>761.94118811881197</v>
      </c>
      <c r="I43" s="11">
        <f t="shared" si="5"/>
        <v>62.68541243264599</v>
      </c>
      <c r="J43" s="6">
        <v>5.4390000000000001</v>
      </c>
      <c r="K43" s="6">
        <f t="shared" si="25"/>
        <v>103.16237623762377</v>
      </c>
      <c r="L43" s="6">
        <f t="shared" si="6"/>
        <v>2.6384239446962603</v>
      </c>
      <c r="M43" s="11">
        <v>6.093</v>
      </c>
      <c r="N43" s="11">
        <f t="shared" si="26"/>
        <v>109.01386138613861</v>
      </c>
      <c r="O43" s="11">
        <f t="shared" si="27"/>
        <v>4.741794753638044</v>
      </c>
      <c r="P43" s="6">
        <v>5.5010000000000003</v>
      </c>
      <c r="Q43" s="6">
        <f t="shared" si="7"/>
        <v>108.93069306930694</v>
      </c>
      <c r="R43" s="6">
        <f t="shared" si="8"/>
        <v>12.11238247620166</v>
      </c>
      <c r="S43" s="11">
        <v>1.19</v>
      </c>
      <c r="T43" s="11">
        <f t="shared" si="9"/>
        <v>23.564356435643564</v>
      </c>
      <c r="U43" s="11">
        <f t="shared" si="43"/>
        <v>0.85782149383485862</v>
      </c>
      <c r="V43" s="35" t="s">
        <v>38</v>
      </c>
      <c r="W43" s="37">
        <f t="shared" si="44"/>
        <v>136.16186027838484</v>
      </c>
      <c r="X43" s="38">
        <f t="shared" si="45"/>
        <v>90.474422174081099</v>
      </c>
      <c r="Y43" s="39"/>
      <c r="Z43" s="39">
        <f t="shared" si="46"/>
        <v>131.42006552474678</v>
      </c>
      <c r="AA43" s="70">
        <f t="shared" si="10"/>
        <v>8.8955765229982351</v>
      </c>
      <c r="AB43" s="5">
        <f t="shared" si="11"/>
        <v>17.306135791231046</v>
      </c>
      <c r="AC43" s="70">
        <f t="shared" si="12"/>
        <v>3.4824691319165129</v>
      </c>
      <c r="AD43" s="5">
        <f t="shared" si="13"/>
        <v>46.037423625444582</v>
      </c>
      <c r="AE43" s="5">
        <f t="shared" si="14"/>
        <v>1.9377114408557328</v>
      </c>
      <c r="AF43" s="5">
        <f t="shared" si="15"/>
        <v>39.016817975864257</v>
      </c>
      <c r="AG43" s="58">
        <f t="shared" si="16"/>
        <v>12.11238247620166</v>
      </c>
      <c r="AH43" s="46">
        <f t="shared" si="17"/>
        <v>12.970203970036518</v>
      </c>
      <c r="AI43" s="54">
        <f t="shared" si="18"/>
        <v>17.711998723674562</v>
      </c>
      <c r="AJ43" s="50">
        <f t="shared" si="19"/>
        <v>80.397411156320544</v>
      </c>
      <c r="AK43" s="62">
        <f t="shared" si="20"/>
        <v>83.035835101016801</v>
      </c>
      <c r="AL43" s="66">
        <f t="shared" si="21"/>
        <v>136.16186027838484</v>
      </c>
      <c r="AM43" s="5">
        <v>0.21</v>
      </c>
      <c r="AN43" s="5">
        <f t="shared" si="4"/>
        <v>4.3860921071267143</v>
      </c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x14ac:dyDescent="0.25">
      <c r="A44" s="44">
        <v>100</v>
      </c>
      <c r="B44" t="s">
        <v>138</v>
      </c>
      <c r="C44" s="5">
        <v>5.008</v>
      </c>
      <c r="D44" s="6">
        <v>42.08</v>
      </c>
      <c r="E44" s="6">
        <f t="shared" si="22"/>
        <v>838.15095846645352</v>
      </c>
      <c r="F44" s="6">
        <f t="shared" si="23"/>
        <v>41.823900123076527</v>
      </c>
      <c r="G44" s="11">
        <v>21.05</v>
      </c>
      <c r="H44" s="10">
        <f t="shared" si="24"/>
        <v>419.48941693290743</v>
      </c>
      <c r="I44" s="11">
        <f t="shared" si="5"/>
        <v>34.511675601226443</v>
      </c>
      <c r="J44" s="6">
        <v>4.1980000000000004</v>
      </c>
      <c r="K44" s="6">
        <f t="shared" si="25"/>
        <v>79.247204472843464</v>
      </c>
      <c r="L44" s="6">
        <f t="shared" si="6"/>
        <v>2.0267827230906255</v>
      </c>
      <c r="M44" s="11">
        <v>5.5030000000000001</v>
      </c>
      <c r="N44" s="11">
        <f t="shared" si="26"/>
        <v>98.146964856230042</v>
      </c>
      <c r="O44" s="11">
        <f t="shared" si="27"/>
        <v>4.2691154787398888</v>
      </c>
      <c r="P44" s="6">
        <v>2.4079999999999999</v>
      </c>
      <c r="Q44" s="6">
        <f t="shared" si="7"/>
        <v>48.083067092651753</v>
      </c>
      <c r="R44" s="6">
        <f t="shared" si="8"/>
        <v>5.3465233979968589</v>
      </c>
      <c r="S44" s="11">
        <v>0.61780000000000002</v>
      </c>
      <c r="T44" s="11">
        <f t="shared" si="9"/>
        <v>12.33626198083067</v>
      </c>
      <c r="U44" s="11">
        <f t="shared" si="43"/>
        <v>0.44908125157738155</v>
      </c>
      <c r="V44" s="35" t="s">
        <v>39</v>
      </c>
      <c r="W44" s="37">
        <f t="shared" si="44"/>
        <v>88.427078575707725</v>
      </c>
      <c r="X44" s="38">
        <f t="shared" si="45"/>
        <v>93.445893788504748</v>
      </c>
      <c r="Y44" s="39"/>
      <c r="Z44" s="39">
        <f t="shared" si="46"/>
        <v>84.157963096967833</v>
      </c>
      <c r="AA44" s="70">
        <f t="shared" si="10"/>
        <v>6.0462513113778602</v>
      </c>
      <c r="AB44" s="5">
        <f t="shared" si="11"/>
        <v>13.95077410622455</v>
      </c>
      <c r="AC44" s="70">
        <f t="shared" si="12"/>
        <v>4.8278372954330306</v>
      </c>
      <c r="AD44" s="5">
        <f t="shared" si="13"/>
        <v>39.028401884473574</v>
      </c>
      <c r="AE44" s="5">
        <f t="shared" si="14"/>
        <v>2.2920385426454808</v>
      </c>
      <c r="AF44" s="5">
        <f t="shared" si="15"/>
        <v>47.297616065952667</v>
      </c>
      <c r="AG44" s="58">
        <f t="shared" si="16"/>
        <v>5.3465233979968589</v>
      </c>
      <c r="AH44" s="46">
        <f t="shared" si="17"/>
        <v>5.7956046495742406</v>
      </c>
      <c r="AI44" s="54">
        <f t="shared" si="18"/>
        <v>10.064720128314129</v>
      </c>
      <c r="AJ44" s="50">
        <f t="shared" si="19"/>
        <v>44.576395729540572</v>
      </c>
      <c r="AK44" s="62">
        <f t="shared" si="20"/>
        <v>46.603178452631198</v>
      </c>
      <c r="AL44" s="66">
        <f t="shared" si="21"/>
        <v>88.427078575707725</v>
      </c>
      <c r="AM44" s="5">
        <v>0.35</v>
      </c>
      <c r="AN44" s="5">
        <f t="shared" si="4"/>
        <v>7.8226348244817121</v>
      </c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x14ac:dyDescent="0.25">
      <c r="A45" s="44">
        <v>120</v>
      </c>
      <c r="B45" t="s">
        <v>139</v>
      </c>
      <c r="C45" s="5">
        <v>5.0119999999999996</v>
      </c>
      <c r="D45" s="6">
        <v>36.72</v>
      </c>
      <c r="E45" s="6">
        <f t="shared" si="22"/>
        <v>730.53870710295291</v>
      </c>
      <c r="F45" s="6">
        <f t="shared" si="23"/>
        <v>36.454027300546556</v>
      </c>
      <c r="G45" s="11">
        <v>19.46</v>
      </c>
      <c r="H45" s="10">
        <f t="shared" si="24"/>
        <v>387.43076616121317</v>
      </c>
      <c r="I45" s="11">
        <f t="shared" si="5"/>
        <v>31.874188906722598</v>
      </c>
      <c r="J45" s="6">
        <v>3.964</v>
      </c>
      <c r="K45" s="6">
        <f t="shared" si="25"/>
        <v>74.515163607342387</v>
      </c>
      <c r="L45" s="6">
        <f t="shared" si="6"/>
        <v>1.9057586600343321</v>
      </c>
      <c r="M45" s="11">
        <v>5.351</v>
      </c>
      <c r="N45" s="11">
        <f t="shared" si="26"/>
        <v>95.035913806863547</v>
      </c>
      <c r="O45" s="11">
        <f t="shared" si="27"/>
        <v>4.1337935540175534</v>
      </c>
      <c r="P45" s="6">
        <v>0</v>
      </c>
      <c r="Q45" s="6">
        <f t="shared" si="7"/>
        <v>0</v>
      </c>
      <c r="R45" s="6">
        <f t="shared" si="8"/>
        <v>0</v>
      </c>
      <c r="S45" s="11">
        <v>0.57150000000000001</v>
      </c>
      <c r="T45" s="11">
        <f t="shared" si="9"/>
        <v>11.402633679169993</v>
      </c>
      <c r="U45" s="11">
        <f t="shared" si="43"/>
        <v>0.41509405457480864</v>
      </c>
      <c r="V45" s="35" t="s">
        <v>40</v>
      </c>
      <c r="W45" s="37">
        <f t="shared" si="44"/>
        <v>74.782862475895854</v>
      </c>
      <c r="X45" s="38">
        <f t="shared" si="45"/>
        <v>99.444934252538673</v>
      </c>
      <c r="Y45" s="39"/>
      <c r="Z45" s="39">
        <f t="shared" si="46"/>
        <v>70.649068921878296</v>
      </c>
      <c r="AA45" s="70">
        <f t="shared" si="10"/>
        <v>0</v>
      </c>
      <c r="AB45" s="5">
        <f t="shared" si="11"/>
        <v>15.247656082762692</v>
      </c>
      <c r="AC45" s="70">
        <f t="shared" si="12"/>
        <v>5.5277284355756846</v>
      </c>
      <c r="AD45" s="5">
        <f t="shared" si="13"/>
        <v>42.622317268206125</v>
      </c>
      <c r="AE45" s="5">
        <f t="shared" si="14"/>
        <v>2.5483895600393733</v>
      </c>
      <c r="AF45" s="5">
        <f t="shared" si="15"/>
        <v>48.746498988717477</v>
      </c>
      <c r="AG45" s="58">
        <f t="shared" si="16"/>
        <v>0</v>
      </c>
      <c r="AH45" s="46">
        <f t="shared" si="17"/>
        <v>0.41509405457480864</v>
      </c>
      <c r="AI45" s="54">
        <f t="shared" si="18"/>
        <v>4.548887608592362</v>
      </c>
      <c r="AJ45" s="50">
        <f t="shared" si="19"/>
        <v>36.42307651531496</v>
      </c>
      <c r="AK45" s="62">
        <f t="shared" si="20"/>
        <v>38.32883517534929</v>
      </c>
      <c r="AL45" s="66">
        <f t="shared" si="21"/>
        <v>74.782862475895854</v>
      </c>
      <c r="AM45" s="5">
        <v>0</v>
      </c>
      <c r="AN45" s="5" t="e">
        <f t="shared" si="4"/>
        <v>#DIV/0!</v>
      </c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s="1" customFormat="1" x14ac:dyDescent="0.25">
      <c r="A46" s="44">
        <v>140</v>
      </c>
      <c r="B46" s="1" t="s">
        <v>140</v>
      </c>
      <c r="C46" s="7">
        <v>5.0039999999999996</v>
      </c>
      <c r="D46" s="8">
        <v>58.25</v>
      </c>
      <c r="E46" s="8">
        <f t="shared" si="22"/>
        <v>1161.9624300559553</v>
      </c>
      <c r="F46" s="8">
        <f t="shared" si="23"/>
        <v>57.982157188420928</v>
      </c>
      <c r="G46" s="12">
        <v>22.5</v>
      </c>
      <c r="H46" s="24">
        <f t="shared" si="24"/>
        <v>448.80155875299761</v>
      </c>
      <c r="I46" s="12">
        <f t="shared" si="5"/>
        <v>36.923205162731193</v>
      </c>
      <c r="J46" s="8">
        <v>3.8279999999999998</v>
      </c>
      <c r="K46" s="8">
        <f t="shared" si="25"/>
        <v>71.91646682653878</v>
      </c>
      <c r="L46" s="8">
        <f t="shared" si="6"/>
        <v>1.8392958267656976</v>
      </c>
      <c r="M46" s="12">
        <v>5.3609999999999998</v>
      </c>
      <c r="N46" s="12">
        <f t="shared" si="26"/>
        <v>95.387689848121511</v>
      </c>
      <c r="O46" s="12">
        <f t="shared" si="27"/>
        <v>4.149094817230166</v>
      </c>
      <c r="P46" s="8">
        <v>0</v>
      </c>
      <c r="Q46" s="8">
        <f t="shared" si="7"/>
        <v>0</v>
      </c>
      <c r="R46" s="8">
        <f t="shared" si="8"/>
        <v>0</v>
      </c>
      <c r="S46" s="12">
        <v>0.43409999999999999</v>
      </c>
      <c r="T46" s="12">
        <f t="shared" si="9"/>
        <v>8.6750599520383691</v>
      </c>
      <c r="U46" s="12">
        <f t="shared" si="43"/>
        <v>0.31580123596790571</v>
      </c>
      <c r="V46" s="35" t="s">
        <v>41</v>
      </c>
      <c r="W46" s="40">
        <f t="shared" si="44"/>
        <v>101.20955423111589</v>
      </c>
      <c r="X46" s="41">
        <f t="shared" si="45"/>
        <v>99.687972901010141</v>
      </c>
      <c r="Y46" s="42"/>
      <c r="Z46" s="43">
        <f t="shared" si="46"/>
        <v>97.060459413885724</v>
      </c>
      <c r="AA46" s="70">
        <f>R46/W46*100</f>
        <v>0</v>
      </c>
      <c r="AB46" s="5">
        <f t="shared" si="11"/>
        <v>8.5713844092510652</v>
      </c>
      <c r="AC46" s="70">
        <f t="shared" si="12"/>
        <v>4.0995090322753027</v>
      </c>
      <c r="AD46" s="5">
        <f t="shared" si="13"/>
        <v>36.481936357920951</v>
      </c>
      <c r="AE46" s="5">
        <f t="shared" si="14"/>
        <v>1.8173144232663994</v>
      </c>
      <c r="AF46" s="5">
        <f t="shared" si="15"/>
        <v>57.289213087547495</v>
      </c>
      <c r="AG46" s="58">
        <f t="shared" si="16"/>
        <v>0</v>
      </c>
      <c r="AH46" s="46">
        <f t="shared" si="17"/>
        <v>0.31580123596790571</v>
      </c>
      <c r="AI46" s="54">
        <f t="shared" si="18"/>
        <v>4.4648960531980721</v>
      </c>
      <c r="AJ46" s="50">
        <f t="shared" si="19"/>
        <v>41.388101215929268</v>
      </c>
      <c r="AK46" s="62">
        <f t="shared" si="20"/>
        <v>43.227397042694967</v>
      </c>
      <c r="AL46" s="66">
        <f t="shared" si="21"/>
        <v>101.2095542311159</v>
      </c>
      <c r="AM46" s="7">
        <v>0</v>
      </c>
      <c r="AN46" s="5" t="e">
        <f t="shared" si="4"/>
        <v>#DIV/0!</v>
      </c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x14ac:dyDescent="0.25">
      <c r="A47" s="44">
        <v>5</v>
      </c>
      <c r="B47" t="s">
        <v>141</v>
      </c>
      <c r="C47" s="5">
        <v>5.0309999999999997</v>
      </c>
      <c r="D47" s="6">
        <v>46.32</v>
      </c>
      <c r="E47" s="6">
        <f t="shared" si="22"/>
        <v>918.59670045716564</v>
      </c>
      <c r="F47" s="6">
        <f t="shared" si="23"/>
        <v>45.838158705447391</v>
      </c>
      <c r="G47" s="11">
        <v>18.899999999999999</v>
      </c>
      <c r="H47" s="10">
        <f t="shared" si="24"/>
        <v>374.83661299940371</v>
      </c>
      <c r="I47" s="11">
        <f t="shared" si="5"/>
        <v>30.838059481645722</v>
      </c>
      <c r="J47" s="6">
        <v>5.508</v>
      </c>
      <c r="K47" s="6">
        <f t="shared" si="25"/>
        <v>104.92347445835819</v>
      </c>
      <c r="L47" s="6">
        <f t="shared" si="6"/>
        <v>2.6834648199068587</v>
      </c>
      <c r="M47" s="11">
        <v>4.2969999999999997</v>
      </c>
      <c r="N47" s="11">
        <f t="shared" si="26"/>
        <v>73.726893261776979</v>
      </c>
      <c r="O47" s="11">
        <f t="shared" si="27"/>
        <v>3.2069114076458018</v>
      </c>
      <c r="P47" s="6">
        <v>5.6059999999999999</v>
      </c>
      <c r="Q47" s="6">
        <f t="shared" si="7"/>
        <v>111.42913933611609</v>
      </c>
      <c r="R47" s="6">
        <f t="shared" si="8"/>
        <v>12.390193402829809</v>
      </c>
      <c r="S47" s="11">
        <v>0.83420000000000005</v>
      </c>
      <c r="T47" s="11">
        <f t="shared" si="9"/>
        <v>16.581196581196583</v>
      </c>
      <c r="U47" s="11">
        <f t="shared" si="43"/>
        <v>0.60361108777563099</v>
      </c>
      <c r="V47" s="35" t="s">
        <v>42</v>
      </c>
      <c r="W47" s="37">
        <f t="shared" si="44"/>
        <v>95.560398905251219</v>
      </c>
      <c r="X47" s="38">
        <f t="shared" si="45"/>
        <v>86.402521714576679</v>
      </c>
      <c r="Y47" s="39"/>
      <c r="Z47" s="39">
        <f t="shared" si="46"/>
        <v>92.353487497605414</v>
      </c>
      <c r="AA47" s="70">
        <f t="shared" si="10"/>
        <v>12.96582427948503</v>
      </c>
      <c r="AB47" s="5">
        <f t="shared" si="11"/>
        <v>17.351535543124879</v>
      </c>
      <c r="AC47" s="70">
        <f t="shared" si="12"/>
        <v>3.3558999798917499</v>
      </c>
      <c r="AD47" s="5">
        <f t="shared" si="13"/>
        <v>32.270752147259103</v>
      </c>
      <c r="AE47" s="5">
        <f t="shared" si="14"/>
        <v>2.8081348033797267</v>
      </c>
      <c r="AF47" s="5">
        <f t="shared" si="15"/>
        <v>47.967734784046094</v>
      </c>
      <c r="AG47" s="58">
        <f t="shared" si="16"/>
        <v>12.390193402829809</v>
      </c>
      <c r="AH47" s="46">
        <f t="shared" si="17"/>
        <v>12.99380449060544</v>
      </c>
      <c r="AI47" s="54">
        <f t="shared" si="18"/>
        <v>16.200715898251243</v>
      </c>
      <c r="AJ47" s="50">
        <f t="shared" si="19"/>
        <v>47.038775379896961</v>
      </c>
      <c r="AK47" s="62">
        <f t="shared" si="20"/>
        <v>49.722240199803821</v>
      </c>
      <c r="AL47" s="66">
        <f t="shared" si="21"/>
        <v>95.560398905251219</v>
      </c>
      <c r="AM47" s="5">
        <v>1.23</v>
      </c>
      <c r="AN47" s="5">
        <f t="shared" si="4"/>
        <v>3.6995515094202132</v>
      </c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 x14ac:dyDescent="0.25">
      <c r="A48" s="44">
        <v>20</v>
      </c>
      <c r="B48" t="s">
        <v>142</v>
      </c>
      <c r="C48" s="5">
        <v>5.0259999999999998</v>
      </c>
      <c r="D48" s="6">
        <v>42.7</v>
      </c>
      <c r="E48" s="6">
        <f t="shared" si="22"/>
        <v>847.48507759649829</v>
      </c>
      <c r="F48" s="6">
        <f t="shared" si="23"/>
        <v>42.289674530763392</v>
      </c>
      <c r="G48" s="11">
        <v>24.73</v>
      </c>
      <c r="H48" s="10">
        <f t="shared" si="24"/>
        <v>491.20632709908483</v>
      </c>
      <c r="I48" s="11">
        <f t="shared" si="5"/>
        <v>40.411873887213893</v>
      </c>
      <c r="J48" s="6">
        <v>4.7919999999999998</v>
      </c>
      <c r="K48" s="6">
        <f t="shared" si="25"/>
        <v>90.781933943493826</v>
      </c>
      <c r="L48" s="6">
        <f t="shared" si="6"/>
        <v>2.321788591905213</v>
      </c>
      <c r="M48" s="11">
        <v>5.492</v>
      </c>
      <c r="N48" s="11">
        <f t="shared" si="26"/>
        <v>97.576601671309206</v>
      </c>
      <c r="O48" s="11">
        <f t="shared" si="27"/>
        <v>4.2443062927929196</v>
      </c>
      <c r="P48" s="6">
        <v>10.24</v>
      </c>
      <c r="Q48" s="6">
        <f t="shared" si="7"/>
        <v>203.74054914444886</v>
      </c>
      <c r="R48" s="6">
        <f t="shared" si="8"/>
        <v>22.654619993823076</v>
      </c>
      <c r="S48" s="11">
        <v>0.95579999999999998</v>
      </c>
      <c r="T48" s="11">
        <f t="shared" si="9"/>
        <v>19.017111022682055</v>
      </c>
      <c r="U48" s="11">
        <f t="shared" si="43"/>
        <v>0.69228653158653275</v>
      </c>
      <c r="V48" s="35" t="s">
        <v>43</v>
      </c>
      <c r="W48" s="37">
        <f t="shared" si="44"/>
        <v>112.61454982808502</v>
      </c>
      <c r="X48" s="38">
        <f t="shared" si="45"/>
        <v>79.268303641891308</v>
      </c>
      <c r="Y48" s="39"/>
      <c r="Z48" s="39">
        <f t="shared" si="46"/>
        <v>108.3702435352921</v>
      </c>
      <c r="AA48" s="70">
        <f t="shared" si="10"/>
        <v>20.116956493106031</v>
      </c>
      <c r="AB48" s="5">
        <f t="shared" si="11"/>
        <v>16.886904091623308</v>
      </c>
      <c r="AC48" s="70">
        <f t="shared" si="12"/>
        <v>3.7688791539567377</v>
      </c>
      <c r="AD48" s="5">
        <f t="shared" si="13"/>
        <v>35.885126698908628</v>
      </c>
      <c r="AE48" s="5">
        <f t="shared" si="14"/>
        <v>2.0617128030521865</v>
      </c>
      <c r="AF48" s="5">
        <f t="shared" si="15"/>
        <v>37.552584985973759</v>
      </c>
      <c r="AG48" s="58">
        <f t="shared" si="16"/>
        <v>22.654619993823076</v>
      </c>
      <c r="AH48" s="46">
        <f t="shared" si="17"/>
        <v>23.346906525409608</v>
      </c>
      <c r="AI48" s="54">
        <f t="shared" si="18"/>
        <v>27.591212818202528</v>
      </c>
      <c r="AJ48" s="50">
        <f t="shared" si="19"/>
        <v>68.003086705416422</v>
      </c>
      <c r="AK48" s="62">
        <f t="shared" si="20"/>
        <v>70.32487529732164</v>
      </c>
      <c r="AL48" s="66">
        <f t="shared" si="21"/>
        <v>112.61454982808503</v>
      </c>
      <c r="AM48" s="5">
        <v>0.66</v>
      </c>
      <c r="AN48" s="5">
        <f t="shared" si="4"/>
        <v>1.8667130387662181</v>
      </c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 x14ac:dyDescent="0.25">
      <c r="A49" s="44">
        <v>35</v>
      </c>
      <c r="B49" t="s">
        <v>143</v>
      </c>
      <c r="C49" s="5">
        <v>5.0590000000000002</v>
      </c>
      <c r="D49" s="6">
        <v>49.81</v>
      </c>
      <c r="E49" s="6">
        <f t="shared" si="22"/>
        <v>982.49851749357583</v>
      </c>
      <c r="F49" s="6">
        <f t="shared" si="23"/>
        <v>49.026872130417956</v>
      </c>
      <c r="G49" s="11">
        <v>38.229999999999997</v>
      </c>
      <c r="H49" s="10">
        <f t="shared" si="24"/>
        <v>754.8533306977663</v>
      </c>
      <c r="I49" s="11">
        <f t="shared" si="5"/>
        <v>62.102289650165886</v>
      </c>
      <c r="J49" s="6">
        <v>5.6040000000000001</v>
      </c>
      <c r="K49" s="6">
        <f t="shared" si="25"/>
        <v>106.24036370824274</v>
      </c>
      <c r="L49" s="6">
        <f t="shared" si="6"/>
        <v>2.7171448518732157</v>
      </c>
      <c r="M49" s="11">
        <v>14.91</v>
      </c>
      <c r="N49" s="11">
        <f t="shared" si="26"/>
        <v>283.10338011464717</v>
      </c>
      <c r="O49" s="11">
        <f t="shared" si="27"/>
        <v>12.314196612207359</v>
      </c>
      <c r="P49" s="6">
        <v>9.9559999999999995</v>
      </c>
      <c r="Q49" s="6">
        <f t="shared" si="7"/>
        <v>196.79778612373985</v>
      </c>
      <c r="R49" s="6">
        <f t="shared" si="8"/>
        <v>21.882630035997757</v>
      </c>
      <c r="S49" s="11">
        <v>0.86839999999999995</v>
      </c>
      <c r="T49" s="11">
        <f t="shared" si="9"/>
        <v>17.165447716940104</v>
      </c>
      <c r="U49" s="11">
        <f t="shared" si="43"/>
        <v>0.62487978583691683</v>
      </c>
      <c r="V49" s="35" t="s">
        <v>44</v>
      </c>
      <c r="W49" s="37">
        <f t="shared" si="44"/>
        <v>148.6680130664991</v>
      </c>
      <c r="X49" s="38">
        <f t="shared" si="45"/>
        <v>84.860556512740175</v>
      </c>
      <c r="Y49" s="39"/>
      <c r="Z49" s="39">
        <f t="shared" si="46"/>
        <v>136.35381645429175</v>
      </c>
      <c r="AA49" s="70">
        <f t="shared" si="10"/>
        <v>14.719124567979309</v>
      </c>
      <c r="AB49" s="5">
        <f t="shared" si="11"/>
        <v>11.546160712635617</v>
      </c>
      <c r="AC49" s="70">
        <f t="shared" si="12"/>
        <v>8.2830168764677214</v>
      </c>
      <c r="AD49" s="5">
        <f t="shared" si="13"/>
        <v>41.772462259509432</v>
      </c>
      <c r="AE49" s="5">
        <f t="shared" si="14"/>
        <v>1.8276593571327537</v>
      </c>
      <c r="AF49" s="5">
        <f t="shared" si="15"/>
        <v>32.977418019630264</v>
      </c>
      <c r="AG49" s="58">
        <f t="shared" si="16"/>
        <v>21.882630035997757</v>
      </c>
      <c r="AH49" s="46">
        <f t="shared" si="17"/>
        <v>22.507509821834674</v>
      </c>
      <c r="AI49" s="54">
        <f t="shared" si="18"/>
        <v>34.821706434042035</v>
      </c>
      <c r="AJ49" s="50">
        <f t="shared" si="19"/>
        <v>96.923996084207914</v>
      </c>
      <c r="AK49" s="62">
        <f t="shared" si="20"/>
        <v>99.641140936081129</v>
      </c>
      <c r="AL49" s="66">
        <f t="shared" si="21"/>
        <v>148.6680130664991</v>
      </c>
      <c r="AM49" s="5">
        <v>0.63</v>
      </c>
      <c r="AN49" s="5">
        <f t="shared" si="4"/>
        <v>2.2404469686581039</v>
      </c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 x14ac:dyDescent="0.25">
      <c r="A50" s="44">
        <v>50</v>
      </c>
      <c r="B50" t="s">
        <v>144</v>
      </c>
      <c r="C50" s="5">
        <v>5.0679999999999996</v>
      </c>
      <c r="D50" s="6">
        <v>50.26</v>
      </c>
      <c r="E50" s="6">
        <f t="shared" si="22"/>
        <v>989.63299131807412</v>
      </c>
      <c r="F50" s="6">
        <f t="shared" si="23"/>
        <v>49.382883798307091</v>
      </c>
      <c r="G50" s="11">
        <v>37.99</v>
      </c>
      <c r="H50" s="10">
        <f t="shared" si="24"/>
        <v>748.77722967640102</v>
      </c>
      <c r="I50" s="11">
        <f t="shared" si="5"/>
        <v>61.602404745076186</v>
      </c>
      <c r="J50" s="6">
        <v>4.7839999999999998</v>
      </c>
      <c r="K50" s="6">
        <f t="shared" si="25"/>
        <v>89.871744277821634</v>
      </c>
      <c r="L50" s="6">
        <f t="shared" si="6"/>
        <v>2.2985100838317551</v>
      </c>
      <c r="M50" s="11">
        <v>31.45</v>
      </c>
      <c r="N50" s="11">
        <f t="shared" si="26"/>
        <v>608.96211523283353</v>
      </c>
      <c r="O50" s="11">
        <f t="shared" si="27"/>
        <v>26.488130284159791</v>
      </c>
      <c r="P50" s="6">
        <v>0</v>
      </c>
      <c r="Q50" s="6">
        <f t="shared" si="7"/>
        <v>0</v>
      </c>
      <c r="R50" s="6">
        <f t="shared" si="8"/>
        <v>0</v>
      </c>
      <c r="S50" s="11">
        <v>0.70540000000000003</v>
      </c>
      <c r="T50" s="11">
        <f t="shared" si="9"/>
        <v>13.91870560378848</v>
      </c>
      <c r="U50" s="11">
        <f t="shared" si="43"/>
        <v>0.50668749922782963</v>
      </c>
      <c r="V50" s="35" t="s">
        <v>45</v>
      </c>
      <c r="W50" s="37">
        <f t="shared" si="44"/>
        <v>140.27861641060267</v>
      </c>
      <c r="X50" s="38">
        <f t="shared" si="45"/>
        <v>99.638799189646448</v>
      </c>
      <c r="Y50" s="39"/>
      <c r="Z50" s="39">
        <f t="shared" si="46"/>
        <v>113.79048612644286</v>
      </c>
      <c r="AA50" s="70">
        <f t="shared" si="10"/>
        <v>0</v>
      </c>
      <c r="AB50" s="5">
        <f t="shared" si="11"/>
        <v>9.9221862604117206</v>
      </c>
      <c r="AC50" s="70">
        <f t="shared" si="12"/>
        <v>18.882514642593623</v>
      </c>
      <c r="AD50" s="5">
        <f t="shared" si="13"/>
        <v>43.914323024660298</v>
      </c>
      <c r="AE50" s="5">
        <f t="shared" si="14"/>
        <v>1.6385320461843587</v>
      </c>
      <c r="AF50" s="5">
        <f t="shared" si="15"/>
        <v>35.203429476208171</v>
      </c>
      <c r="AG50" s="58">
        <f t="shared" si="16"/>
        <v>0</v>
      </c>
      <c r="AH50" s="46">
        <f t="shared" si="17"/>
        <v>0.50668749922782963</v>
      </c>
      <c r="AI50" s="54">
        <f t="shared" si="18"/>
        <v>26.994817783387621</v>
      </c>
      <c r="AJ50" s="50">
        <f t="shared" si="19"/>
        <v>88.597222528463803</v>
      </c>
      <c r="AK50" s="62">
        <f t="shared" si="20"/>
        <v>90.895732612295561</v>
      </c>
      <c r="AL50" s="66">
        <f t="shared" si="21"/>
        <v>140.27861641060264</v>
      </c>
      <c r="AM50" s="5">
        <v>0.41</v>
      </c>
      <c r="AN50" s="5" t="e">
        <f t="shared" si="4"/>
        <v>#DIV/0!</v>
      </c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 x14ac:dyDescent="0.25">
      <c r="A51" s="44">
        <v>60</v>
      </c>
      <c r="B51" t="s">
        <v>145</v>
      </c>
      <c r="C51" s="5">
        <v>5.0369999999999999</v>
      </c>
      <c r="D51" s="6">
        <v>35.76</v>
      </c>
      <c r="E51" s="6">
        <f t="shared" si="22"/>
        <v>707.85388127853878</v>
      </c>
      <c r="F51" s="6">
        <f t="shared" si="23"/>
        <v>35.322049963998943</v>
      </c>
      <c r="G51" s="11">
        <v>24.88</v>
      </c>
      <c r="H51" s="10">
        <f t="shared" si="24"/>
        <v>493.11157434981141</v>
      </c>
      <c r="I51" s="11">
        <f t="shared" si="5"/>
        <v>40.568619856010812</v>
      </c>
      <c r="J51" s="6">
        <v>2.6589999999999998</v>
      </c>
      <c r="K51" s="6">
        <f t="shared" si="25"/>
        <v>48.237045860631326</v>
      </c>
      <c r="L51" s="6">
        <f t="shared" si="6"/>
        <v>1.2336840373562998</v>
      </c>
      <c r="M51" s="11">
        <v>44.31</v>
      </c>
      <c r="N51" s="11">
        <f t="shared" si="26"/>
        <v>868.0206472106413</v>
      </c>
      <c r="O51" s="11">
        <f t="shared" si="27"/>
        <v>37.756443984803887</v>
      </c>
      <c r="P51" s="6">
        <v>0</v>
      </c>
      <c r="Q51" s="6">
        <f t="shared" si="7"/>
        <v>0</v>
      </c>
      <c r="R51" s="6">
        <f t="shared" si="8"/>
        <v>0</v>
      </c>
      <c r="S51" s="11">
        <v>9.604E-2</v>
      </c>
      <c r="T51" s="11">
        <f t="shared" si="9"/>
        <v>1.9066904903712527</v>
      </c>
      <c r="U51" s="11">
        <f t="shared" si="43"/>
        <v>6.9409919562113315E-2</v>
      </c>
      <c r="V51" s="35" t="s">
        <v>46</v>
      </c>
      <c r="W51" s="37">
        <f t="shared" si="44"/>
        <v>114.95020776173205</v>
      </c>
      <c r="X51" s="38">
        <f t="shared" si="45"/>
        <v>99.93961740399287</v>
      </c>
      <c r="Y51" s="39"/>
      <c r="Z51" s="39">
        <f t="shared" si="46"/>
        <v>77.193763776928165</v>
      </c>
      <c r="AA51" s="70">
        <f t="shared" si="10"/>
        <v>0</v>
      </c>
      <c r="AB51" s="5">
        <f t="shared" si="11"/>
        <v>1.6587099123156237</v>
      </c>
      <c r="AC51" s="70">
        <f t="shared" si="12"/>
        <v>32.845911912630186</v>
      </c>
      <c r="AD51" s="5">
        <f t="shared" si="13"/>
        <v>35.292341480670615</v>
      </c>
      <c r="AE51" s="5">
        <f t="shared" si="14"/>
        <v>1.0732334124297287</v>
      </c>
      <c r="AF51" s="5">
        <f t="shared" si="15"/>
        <v>30.728130598262364</v>
      </c>
      <c r="AG51" s="58">
        <f t="shared" si="16"/>
        <v>0</v>
      </c>
      <c r="AH51" s="46">
        <f t="shared" si="17"/>
        <v>6.9409919562113315E-2</v>
      </c>
      <c r="AI51" s="54">
        <f t="shared" si="18"/>
        <v>37.825853904365999</v>
      </c>
      <c r="AJ51" s="50">
        <f t="shared" si="19"/>
        <v>78.394473760376812</v>
      </c>
      <c r="AK51" s="62">
        <f t="shared" si="20"/>
        <v>79.62815779773311</v>
      </c>
      <c r="AL51" s="66">
        <f t="shared" si="21"/>
        <v>114.95020776173206</v>
      </c>
      <c r="AM51" s="5">
        <v>0.28000000000000003</v>
      </c>
      <c r="AN51" s="5" t="e">
        <f t="shared" si="4"/>
        <v>#DIV/0!</v>
      </c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 x14ac:dyDescent="0.25">
      <c r="A52" s="44">
        <v>80</v>
      </c>
      <c r="B52" t="s">
        <v>146</v>
      </c>
      <c r="C52" s="5">
        <v>5.0019999999999998</v>
      </c>
      <c r="D52" s="6">
        <v>93.51</v>
      </c>
      <c r="E52" s="6">
        <f t="shared" si="22"/>
        <v>1867.3450619752102</v>
      </c>
      <c r="F52" s="6">
        <f t="shared" si="23"/>
        <v>93.180891316128253</v>
      </c>
      <c r="G52" s="11">
        <v>23.77</v>
      </c>
      <c r="H52" s="10">
        <f t="shared" si="24"/>
        <v>474.37085165933627</v>
      </c>
      <c r="I52" s="11">
        <f t="shared" si="5"/>
        <v>39.026808034499076</v>
      </c>
      <c r="J52" s="6">
        <v>2.7010000000000001</v>
      </c>
      <c r="K52" s="6">
        <f t="shared" si="25"/>
        <v>49.414234306277493</v>
      </c>
      <c r="L52" s="6">
        <f t="shared" si="6"/>
        <v>1.2637911587283246</v>
      </c>
      <c r="M52" s="11">
        <v>51.17</v>
      </c>
      <c r="N52" s="11">
        <f t="shared" si="26"/>
        <v>1011.2395041983208</v>
      </c>
      <c r="O52" s="11">
        <f t="shared" si="27"/>
        <v>43.986059338769934</v>
      </c>
      <c r="P52" s="6">
        <v>0</v>
      </c>
      <c r="Q52" s="6">
        <f t="shared" si="7"/>
        <v>0</v>
      </c>
      <c r="R52" s="6">
        <f t="shared" si="8"/>
        <v>0</v>
      </c>
      <c r="S52" s="11">
        <v>0</v>
      </c>
      <c r="T52" s="11">
        <f t="shared" si="9"/>
        <v>0</v>
      </c>
      <c r="U52" s="11">
        <f t="shared" si="43"/>
        <v>0</v>
      </c>
      <c r="V52" s="35" t="s">
        <v>47</v>
      </c>
      <c r="W52" s="37">
        <f t="shared" si="44"/>
        <v>177.45754984812561</v>
      </c>
      <c r="X52" s="38">
        <f t="shared" si="45"/>
        <v>100</v>
      </c>
      <c r="Y52" s="39"/>
      <c r="Z52" s="39">
        <f t="shared" si="46"/>
        <v>133.47149050935568</v>
      </c>
      <c r="AA52" s="70">
        <f t="shared" si="10"/>
        <v>0</v>
      </c>
      <c r="AB52" s="5">
        <f t="shared" si="11"/>
        <v>0</v>
      </c>
      <c r="AC52" s="70">
        <f t="shared" si="12"/>
        <v>24.786806408864962</v>
      </c>
      <c r="AD52" s="5">
        <f t="shared" si="13"/>
        <v>21.992193664287367</v>
      </c>
      <c r="AE52" s="5">
        <f t="shared" si="14"/>
        <v>0.71216533746235167</v>
      </c>
      <c r="AF52" s="5">
        <f t="shared" si="15"/>
        <v>52.508834589385309</v>
      </c>
      <c r="AG52" s="58">
        <f t="shared" si="16"/>
        <v>0</v>
      </c>
      <c r="AH52" s="46">
        <f t="shared" si="17"/>
        <v>0</v>
      </c>
      <c r="AI52" s="54">
        <f t="shared" si="18"/>
        <v>43.986059338769934</v>
      </c>
      <c r="AJ52" s="50">
        <f t="shared" si="19"/>
        <v>83.012867373269017</v>
      </c>
      <c r="AK52" s="62">
        <f t="shared" si="20"/>
        <v>84.276658531997342</v>
      </c>
      <c r="AL52" s="66">
        <f t="shared" si="21"/>
        <v>177.45754984812561</v>
      </c>
      <c r="AM52" s="5">
        <v>0.16</v>
      </c>
      <c r="AN52" s="5" t="e">
        <f t="shared" si="4"/>
        <v>#DIV/0!</v>
      </c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 x14ac:dyDescent="0.25">
      <c r="A53" s="44">
        <v>100</v>
      </c>
      <c r="B53" t="s">
        <v>147</v>
      </c>
      <c r="C53" s="5">
        <v>5.0570000000000004</v>
      </c>
      <c r="D53" s="6">
        <v>34.26</v>
      </c>
      <c r="E53" s="6">
        <f t="shared" si="22"/>
        <v>675.39252521257652</v>
      </c>
      <c r="F53" s="6">
        <f t="shared" si="23"/>
        <v>33.702221816994836</v>
      </c>
      <c r="G53" s="11">
        <v>19.86</v>
      </c>
      <c r="H53" s="10">
        <f t="shared" si="24"/>
        <v>391.8930195768242</v>
      </c>
      <c r="I53" s="11">
        <f t="shared" si="5"/>
        <v>32.241301487192452</v>
      </c>
      <c r="J53" s="6">
        <v>2.4630000000000001</v>
      </c>
      <c r="K53" s="6">
        <f t="shared" si="25"/>
        <v>44.170456792564764</v>
      </c>
      <c r="L53" s="6">
        <f t="shared" si="6"/>
        <v>1.1296792018558763</v>
      </c>
      <c r="M53" s="11">
        <v>75.77</v>
      </c>
      <c r="N53" s="11">
        <f t="shared" si="26"/>
        <v>1486.6956693691909</v>
      </c>
      <c r="O53" s="11">
        <f t="shared" si="27"/>
        <v>64.667058258772983</v>
      </c>
      <c r="P53" s="6">
        <v>0</v>
      </c>
      <c r="Q53" s="6">
        <f t="shared" si="7"/>
        <v>0</v>
      </c>
      <c r="R53" s="6">
        <f t="shared" si="8"/>
        <v>0</v>
      </c>
      <c r="S53" s="11">
        <v>0</v>
      </c>
      <c r="T53" s="11">
        <f t="shared" si="9"/>
        <v>0</v>
      </c>
      <c r="U53" s="11">
        <f t="shared" si="43"/>
        <v>0</v>
      </c>
      <c r="V53" s="35" t="s">
        <v>48</v>
      </c>
      <c r="W53" s="37">
        <f t="shared" si="44"/>
        <v>131.74026076481616</v>
      </c>
      <c r="X53" s="38">
        <f t="shared" si="45"/>
        <v>100</v>
      </c>
      <c r="Y53" s="39"/>
      <c r="Z53" s="39">
        <f t="shared" si="46"/>
        <v>67.073202506043174</v>
      </c>
      <c r="AA53" s="70">
        <f t="shared" si="10"/>
        <v>0</v>
      </c>
      <c r="AB53" s="5">
        <f t="shared" si="11"/>
        <v>0</v>
      </c>
      <c r="AC53" s="70">
        <f t="shared" si="12"/>
        <v>49.08678477129871</v>
      </c>
      <c r="AD53" s="5">
        <f t="shared" si="13"/>
        <v>24.473385205111974</v>
      </c>
      <c r="AE53" s="5">
        <f t="shared" si="14"/>
        <v>0.85750490798905377</v>
      </c>
      <c r="AF53" s="5">
        <f t="shared" si="15"/>
        <v>25.582325115600256</v>
      </c>
      <c r="AG53" s="58">
        <f t="shared" si="16"/>
        <v>0</v>
      </c>
      <c r="AH53" s="46">
        <f t="shared" si="17"/>
        <v>0</v>
      </c>
      <c r="AI53" s="54">
        <f t="shared" si="18"/>
        <v>64.667058258772983</v>
      </c>
      <c r="AJ53" s="50">
        <f t="shared" si="19"/>
        <v>96.908359745965441</v>
      </c>
      <c r="AK53" s="62">
        <f t="shared" si="20"/>
        <v>98.03803894782132</v>
      </c>
      <c r="AL53" s="66">
        <f t="shared" si="21"/>
        <v>131.74026076481616</v>
      </c>
      <c r="AM53" s="5">
        <v>0.09</v>
      </c>
      <c r="AN53" s="5" t="e">
        <f t="shared" si="4"/>
        <v>#DIV/0!</v>
      </c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 x14ac:dyDescent="0.25">
      <c r="A54" s="44">
        <v>120</v>
      </c>
      <c r="B54" t="s">
        <v>148</v>
      </c>
      <c r="C54" s="5">
        <v>5.0060000000000002</v>
      </c>
      <c r="D54" s="6">
        <v>57.93</v>
      </c>
      <c r="E54" s="6">
        <f t="shared" si="22"/>
        <v>1155.105872952457</v>
      </c>
      <c r="F54" s="6">
        <f t="shared" si="23"/>
        <v>57.640013620382092</v>
      </c>
      <c r="G54" s="11">
        <v>22.12</v>
      </c>
      <c r="H54" s="10">
        <f t="shared" si="24"/>
        <v>441.03136236516184</v>
      </c>
      <c r="I54" s="11">
        <f t="shared" si="5"/>
        <v>36.283945895940917</v>
      </c>
      <c r="J54" s="6">
        <v>2.5299999999999998</v>
      </c>
      <c r="K54" s="6">
        <f t="shared" si="25"/>
        <v>45.958849380743104</v>
      </c>
      <c r="L54" s="6">
        <f t="shared" si="6"/>
        <v>1.1754181427300026</v>
      </c>
      <c r="M54" s="11">
        <v>75.81</v>
      </c>
      <c r="N54" s="11">
        <f t="shared" si="26"/>
        <v>1502.6408310027966</v>
      </c>
      <c r="O54" s="11">
        <f t="shared" si="27"/>
        <v>65.360627707820655</v>
      </c>
      <c r="P54" s="6">
        <v>0</v>
      </c>
      <c r="Q54" s="6">
        <f t="shared" si="7"/>
        <v>0</v>
      </c>
      <c r="R54" s="6">
        <f t="shared" si="8"/>
        <v>0</v>
      </c>
      <c r="S54" s="11">
        <v>0</v>
      </c>
      <c r="T54" s="11">
        <f t="shared" si="9"/>
        <v>0</v>
      </c>
      <c r="U54" s="11">
        <f t="shared" si="43"/>
        <v>0</v>
      </c>
      <c r="V54" s="35" t="s">
        <v>49</v>
      </c>
      <c r="W54" s="37">
        <f t="shared" si="44"/>
        <v>160.46000536687365</v>
      </c>
      <c r="X54" s="38">
        <f t="shared" si="45"/>
        <v>100</v>
      </c>
      <c r="Y54" s="39"/>
      <c r="Z54" s="39">
        <f t="shared" si="46"/>
        <v>95.099377659053005</v>
      </c>
      <c r="AA54" s="70">
        <f t="shared" si="10"/>
        <v>0</v>
      </c>
      <c r="AB54" s="5">
        <f t="shared" si="11"/>
        <v>0</v>
      </c>
      <c r="AC54" s="70">
        <f t="shared" si="12"/>
        <v>40.733282763129026</v>
      </c>
      <c r="AD54" s="5">
        <f t="shared" si="13"/>
        <v>22.612454619443508</v>
      </c>
      <c r="AE54" s="5">
        <f t="shared" si="14"/>
        <v>0.73253029005112014</v>
      </c>
      <c r="AF54" s="5">
        <f t="shared" si="15"/>
        <v>35.921732327376361</v>
      </c>
      <c r="AG54" s="58">
        <f t="shared" si="16"/>
        <v>0</v>
      </c>
      <c r="AH54" s="46">
        <f t="shared" si="17"/>
        <v>0</v>
      </c>
      <c r="AI54" s="54">
        <f t="shared" si="18"/>
        <v>65.360627707820655</v>
      </c>
      <c r="AJ54" s="50">
        <f t="shared" si="19"/>
        <v>101.64457360376157</v>
      </c>
      <c r="AK54" s="62">
        <f t="shared" si="20"/>
        <v>102.81999174649158</v>
      </c>
      <c r="AL54" s="66">
        <f t="shared" si="21"/>
        <v>160.46000536687367</v>
      </c>
      <c r="AM54" s="5">
        <v>0.09</v>
      </c>
      <c r="AN54" s="5" t="e">
        <f t="shared" si="4"/>
        <v>#DIV/0!</v>
      </c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 x14ac:dyDescent="0.25">
      <c r="A55" s="44">
        <v>140</v>
      </c>
      <c r="B55" t="s">
        <v>149</v>
      </c>
      <c r="C55" s="5">
        <v>5.0030000000000001</v>
      </c>
      <c r="D55" s="6">
        <v>105.9</v>
      </c>
      <c r="E55" s="6">
        <f t="shared" si="22"/>
        <v>2114.6232260643615</v>
      </c>
      <c r="F55" s="6">
        <f t="shared" si="23"/>
        <v>105.52012106109589</v>
      </c>
      <c r="G55" s="11">
        <v>10.9</v>
      </c>
      <c r="H55" s="10">
        <f t="shared" si="24"/>
        <v>217.03038177093745</v>
      </c>
      <c r="I55" s="11">
        <f t="shared" si="5"/>
        <v>17.855235028460505</v>
      </c>
      <c r="J55" s="6">
        <v>2.1840000000000002</v>
      </c>
      <c r="K55" s="6">
        <f t="shared" si="25"/>
        <v>39.070557665400756</v>
      </c>
      <c r="L55" s="6">
        <f t="shared" si="6"/>
        <v>0.99924699911510884</v>
      </c>
      <c r="M55" s="11">
        <v>61.61</v>
      </c>
      <c r="N55" s="11">
        <f t="shared" si="26"/>
        <v>1219.7121726963819</v>
      </c>
      <c r="O55" s="11">
        <f t="shared" si="27"/>
        <v>53.054031000277597</v>
      </c>
      <c r="P55" s="6">
        <v>0</v>
      </c>
      <c r="Q55" s="6">
        <f t="shared" si="7"/>
        <v>0</v>
      </c>
      <c r="R55" s="6">
        <f t="shared" si="8"/>
        <v>0</v>
      </c>
      <c r="S55" s="11">
        <v>0</v>
      </c>
      <c r="T55" s="11">
        <f t="shared" si="9"/>
        <v>0</v>
      </c>
      <c r="U55" s="11">
        <f t="shared" si="43"/>
        <v>0</v>
      </c>
      <c r="V55" s="35" t="s">
        <v>50</v>
      </c>
      <c r="W55" s="37">
        <f t="shared" si="44"/>
        <v>177.42863408894911</v>
      </c>
      <c r="X55" s="38">
        <f t="shared" si="45"/>
        <v>100</v>
      </c>
      <c r="Y55" s="39"/>
      <c r="Z55" s="39">
        <f t="shared" si="46"/>
        <v>124.37460308867151</v>
      </c>
      <c r="AA55" s="70">
        <f t="shared" si="10"/>
        <v>0</v>
      </c>
      <c r="AB55" s="5">
        <f t="shared" si="11"/>
        <v>0</v>
      </c>
      <c r="AC55" s="70">
        <f t="shared" si="12"/>
        <v>29.901617217929083</v>
      </c>
      <c r="AD55" s="5">
        <f t="shared" si="13"/>
        <v>10.063333418612274</v>
      </c>
      <c r="AE55" s="5">
        <f t="shared" si="14"/>
        <v>0.56318248981963248</v>
      </c>
      <c r="AF55" s="5">
        <f t="shared" si="15"/>
        <v>59.471866873639016</v>
      </c>
      <c r="AG55" s="58">
        <f t="shared" si="16"/>
        <v>0</v>
      </c>
      <c r="AH55" s="46">
        <f t="shared" si="17"/>
        <v>0</v>
      </c>
      <c r="AI55" s="54">
        <f t="shared" si="18"/>
        <v>53.054031000277597</v>
      </c>
      <c r="AJ55" s="50">
        <f t="shared" si="19"/>
        <v>70.909266028738102</v>
      </c>
      <c r="AK55" s="62">
        <f t="shared" si="20"/>
        <v>71.908513027853218</v>
      </c>
      <c r="AL55" s="66">
        <f t="shared" si="21"/>
        <v>177.42863408894911</v>
      </c>
      <c r="AM55" s="5">
        <v>0.05</v>
      </c>
      <c r="AN55" s="5" t="e">
        <f t="shared" si="4"/>
        <v>#DIV/0!</v>
      </c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 s="1" customFormat="1" x14ac:dyDescent="0.25">
      <c r="A56" s="44">
        <v>160</v>
      </c>
      <c r="B56" s="1" t="s">
        <v>150</v>
      </c>
      <c r="C56" s="7">
        <v>5.0010000000000003</v>
      </c>
      <c r="D56" s="8">
        <v>40.57</v>
      </c>
      <c r="E56" s="8">
        <f t="shared" si="22"/>
        <v>809.13017396520684</v>
      </c>
      <c r="F56" s="8">
        <f t="shared" si="23"/>
        <v>40.37575718389256</v>
      </c>
      <c r="G56" s="12">
        <v>16.13</v>
      </c>
      <c r="H56" s="24">
        <f t="shared" si="24"/>
        <v>321.69626074785037</v>
      </c>
      <c r="I56" s="12">
        <f t="shared" si="5"/>
        <v>26.466167070987279</v>
      </c>
      <c r="J56" s="8">
        <v>2.04</v>
      </c>
      <c r="K56" s="8">
        <f t="shared" si="25"/>
        <v>36.206758648270345</v>
      </c>
      <c r="L56" s="8">
        <f t="shared" si="6"/>
        <v>0.92600405750052028</v>
      </c>
      <c r="M56" s="12">
        <v>58.46</v>
      </c>
      <c r="N56" s="12">
        <f t="shared" si="26"/>
        <v>1157.2125574885022</v>
      </c>
      <c r="O56" s="12">
        <f t="shared" si="27"/>
        <v>50.335474444910929</v>
      </c>
      <c r="P56" s="8">
        <v>0</v>
      </c>
      <c r="Q56" s="8">
        <f t="shared" si="7"/>
        <v>0</v>
      </c>
      <c r="R56" s="8">
        <f t="shared" si="8"/>
        <v>0</v>
      </c>
      <c r="S56" s="12">
        <v>0</v>
      </c>
      <c r="T56" s="12">
        <f t="shared" si="9"/>
        <v>0</v>
      </c>
      <c r="U56" s="12">
        <f t="shared" si="43"/>
        <v>0</v>
      </c>
      <c r="V56" s="35" t="s">
        <v>51</v>
      </c>
      <c r="W56" s="40">
        <f t="shared" si="44"/>
        <v>118.10340275729129</v>
      </c>
      <c r="X56" s="41">
        <f t="shared" si="45"/>
        <v>100</v>
      </c>
      <c r="Y56" s="42"/>
      <c r="Z56" s="43">
        <f t="shared" si="46"/>
        <v>67.767928312380363</v>
      </c>
      <c r="AA56" s="70">
        <f t="shared" si="10"/>
        <v>0</v>
      </c>
      <c r="AB56" s="5">
        <f t="shared" si="11"/>
        <v>0</v>
      </c>
      <c r="AC56" s="70">
        <f t="shared" si="12"/>
        <v>42.619834204398813</v>
      </c>
      <c r="AD56" s="5">
        <f t="shared" si="13"/>
        <v>22.409317981613658</v>
      </c>
      <c r="AE56" s="5">
        <f t="shared" si="14"/>
        <v>0.78406213189598561</v>
      </c>
      <c r="AF56" s="5">
        <f t="shared" si="15"/>
        <v>34.186785682091539</v>
      </c>
      <c r="AG56" s="58">
        <f t="shared" si="16"/>
        <v>0</v>
      </c>
      <c r="AH56" s="46">
        <f t="shared" si="17"/>
        <v>0</v>
      </c>
      <c r="AI56" s="54">
        <f t="shared" si="18"/>
        <v>50.335474444910929</v>
      </c>
      <c r="AJ56" s="50">
        <f t="shared" si="19"/>
        <v>76.801641515898211</v>
      </c>
      <c r="AK56" s="62">
        <f t="shared" si="20"/>
        <v>77.727645573398732</v>
      </c>
      <c r="AL56" s="66">
        <f t="shared" si="21"/>
        <v>118.10340275729129</v>
      </c>
      <c r="AM56" s="7">
        <v>0.03</v>
      </c>
      <c r="AN56" s="5" t="e">
        <f t="shared" si="4"/>
        <v>#DIV/0!</v>
      </c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x14ac:dyDescent="0.25">
      <c r="A57" s="44">
        <v>5</v>
      </c>
      <c r="B57" t="s">
        <v>151</v>
      </c>
      <c r="C57" s="5">
        <v>5.0030000000000001</v>
      </c>
      <c r="D57" s="6">
        <v>38.4</v>
      </c>
      <c r="E57" s="6">
        <f t="shared" si="22"/>
        <v>765.43274035578645</v>
      </c>
      <c r="F57" s="6">
        <f t="shared" si="23"/>
        <v>38.195246524739844</v>
      </c>
      <c r="G57" s="11">
        <v>16.04</v>
      </c>
      <c r="H57" s="10">
        <f t="shared" si="24"/>
        <v>319.7687387567459</v>
      </c>
      <c r="I57" s="11">
        <f t="shared" si="5"/>
        <v>26.307588544364123</v>
      </c>
      <c r="J57" s="6">
        <v>5.0359999999999996</v>
      </c>
      <c r="K57" s="6">
        <f t="shared" si="25"/>
        <v>96.076354187487496</v>
      </c>
      <c r="L57" s="6">
        <f t="shared" si="6"/>
        <v>2.45719575927078</v>
      </c>
      <c r="M57" s="11">
        <v>0.85829999999999995</v>
      </c>
      <c r="N57" s="11">
        <f t="shared" si="26"/>
        <v>5.4067559464321402</v>
      </c>
      <c r="O57" s="11">
        <f t="shared" si="27"/>
        <v>0.23517859706098915</v>
      </c>
      <c r="P57" s="6">
        <v>5.3630000000000004</v>
      </c>
      <c r="Q57" s="6">
        <f t="shared" si="7"/>
        <v>107.19568259044574</v>
      </c>
      <c r="R57" s="6">
        <f t="shared" si="8"/>
        <v>11.919460629033997</v>
      </c>
      <c r="S57" s="11">
        <v>1.07</v>
      </c>
      <c r="T57" s="11">
        <f t="shared" si="9"/>
        <v>21.38716769938037</v>
      </c>
      <c r="U57" s="11">
        <f t="shared" si="43"/>
        <v>0.77856453219440735</v>
      </c>
      <c r="V57" s="35" t="s">
        <v>52</v>
      </c>
      <c r="W57" s="37">
        <f t="shared" si="44"/>
        <v>79.893234586664136</v>
      </c>
      <c r="X57" s="38">
        <f t="shared" si="45"/>
        <v>84.106257273318647</v>
      </c>
      <c r="Y57" s="39"/>
      <c r="Z57" s="39">
        <f t="shared" si="46"/>
        <v>79.658055989603142</v>
      </c>
      <c r="AA57" s="70">
        <f t="shared" si="10"/>
        <v>14.919236516959856</v>
      </c>
      <c r="AB57" s="5">
        <f t="shared" si="11"/>
        <v>26.769685581049611</v>
      </c>
      <c r="AC57" s="70">
        <f t="shared" si="12"/>
        <v>0.29436609780253586</v>
      </c>
      <c r="AD57" s="5">
        <f t="shared" si="13"/>
        <v>32.928430899648937</v>
      </c>
      <c r="AE57" s="5">
        <f t="shared" si="14"/>
        <v>3.075599294462585</v>
      </c>
      <c r="AF57" s="5">
        <f t="shared" si="15"/>
        <v>47.807860981404595</v>
      </c>
      <c r="AG57" s="58">
        <f t="shared" si="16"/>
        <v>11.919460629033997</v>
      </c>
      <c r="AH57" s="46">
        <f t="shared" si="17"/>
        <v>12.698025161228404</v>
      </c>
      <c r="AI57" s="54">
        <f t="shared" si="18"/>
        <v>12.933203758289393</v>
      </c>
      <c r="AJ57" s="50">
        <f t="shared" si="19"/>
        <v>39.240792302653517</v>
      </c>
      <c r="AK57" s="62">
        <f t="shared" si="20"/>
        <v>41.697988061924299</v>
      </c>
      <c r="AL57" s="66">
        <f t="shared" si="21"/>
        <v>79.893234586664136</v>
      </c>
      <c r="AM57" s="5">
        <v>1.08</v>
      </c>
      <c r="AN57" s="5">
        <f t="shared" si="4"/>
        <v>3.2044442037672427</v>
      </c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 x14ac:dyDescent="0.25">
      <c r="A58" s="44">
        <v>20</v>
      </c>
      <c r="B58" t="s">
        <v>152</v>
      </c>
      <c r="C58" s="5">
        <v>5.016</v>
      </c>
      <c r="D58" s="6">
        <v>36.770000000000003</v>
      </c>
      <c r="E58" s="6">
        <f t="shared" si="22"/>
        <v>730.95295055821373</v>
      </c>
      <c r="F58" s="6">
        <f t="shared" si="23"/>
        <v>36.474698131647393</v>
      </c>
      <c r="G58" s="11">
        <v>18.12</v>
      </c>
      <c r="H58" s="10">
        <f t="shared" si="24"/>
        <v>360.40729665071774</v>
      </c>
      <c r="I58" s="11">
        <f t="shared" si="5"/>
        <v>29.650949950696649</v>
      </c>
      <c r="J58" s="6">
        <v>4.79</v>
      </c>
      <c r="K58" s="6">
        <f t="shared" si="25"/>
        <v>90.923046251993625</v>
      </c>
      <c r="L58" s="6">
        <f t="shared" si="6"/>
        <v>2.325397602352778</v>
      </c>
      <c r="M58" s="11">
        <v>1.577</v>
      </c>
      <c r="N58" s="11">
        <f t="shared" si="26"/>
        <v>19.720893141945773</v>
      </c>
      <c r="O58" s="11">
        <f t="shared" si="27"/>
        <v>0.85780309447350034</v>
      </c>
      <c r="P58" s="6">
        <v>19.940000000000001</v>
      </c>
      <c r="Q58" s="6">
        <f t="shared" si="7"/>
        <v>397.52791068580547</v>
      </c>
      <c r="R58" s="6">
        <f t="shared" si="8"/>
        <v>44.202510454314911</v>
      </c>
      <c r="S58" s="11">
        <v>1.109</v>
      </c>
      <c r="T58" s="11">
        <f t="shared" si="9"/>
        <v>22.109250398724082</v>
      </c>
      <c r="U58" s="11">
        <f t="shared" si="43"/>
        <v>0.80485076078354867</v>
      </c>
      <c r="V58" s="35" t="s">
        <v>53</v>
      </c>
      <c r="W58" s="37">
        <f t="shared" si="44"/>
        <v>114.31620999426877</v>
      </c>
      <c r="X58" s="38">
        <f t="shared" si="45"/>
        <v>60.629064576795457</v>
      </c>
      <c r="Y58" s="39"/>
      <c r="Z58" s="39">
        <f t="shared" si="46"/>
        <v>113.45840689979528</v>
      </c>
      <c r="AA58" s="70">
        <f t="shared" si="10"/>
        <v>38.666878876172497</v>
      </c>
      <c r="AB58" s="5">
        <f t="shared" si="11"/>
        <v>19.340433346970237</v>
      </c>
      <c r="AC58" s="70">
        <f t="shared" si="12"/>
        <v>0.7503774788514298</v>
      </c>
      <c r="AD58" s="5">
        <f t="shared" si="13"/>
        <v>25.937660067791956</v>
      </c>
      <c r="AE58" s="5">
        <f t="shared" si="14"/>
        <v>2.0341801066264891</v>
      </c>
      <c r="AF58" s="5">
        <f t="shared" si="15"/>
        <v>31.906846923525585</v>
      </c>
      <c r="AG58" s="58">
        <f t="shared" si="16"/>
        <v>44.202510454314911</v>
      </c>
      <c r="AH58" s="46">
        <f t="shared" si="17"/>
        <v>45.007361215098463</v>
      </c>
      <c r="AI58" s="54">
        <f t="shared" si="18"/>
        <v>45.865164309571966</v>
      </c>
      <c r="AJ58" s="50">
        <f t="shared" si="19"/>
        <v>75.516114260268608</v>
      </c>
      <c r="AK58" s="62">
        <f t="shared" si="20"/>
        <v>77.841511862621388</v>
      </c>
      <c r="AL58" s="66">
        <f t="shared" si="21"/>
        <v>114.31620999426877</v>
      </c>
      <c r="AM58" s="5">
        <v>0.64</v>
      </c>
      <c r="AN58" s="5">
        <f t="shared" si="4"/>
        <v>0.82517254691553055</v>
      </c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 x14ac:dyDescent="0.25">
      <c r="A59" s="44">
        <v>40</v>
      </c>
      <c r="B59" t="s">
        <v>153</v>
      </c>
      <c r="C59" s="5">
        <v>5.0069999999999997</v>
      </c>
      <c r="D59" s="6">
        <v>51.41</v>
      </c>
      <c r="E59" s="6">
        <f t="shared" si="22"/>
        <v>1024.6574795286597</v>
      </c>
      <c r="F59" s="6">
        <f t="shared" si="23"/>
        <v>51.130612750931121</v>
      </c>
      <c r="G59" s="11">
        <v>21.81</v>
      </c>
      <c r="H59" s="10">
        <f t="shared" si="24"/>
        <v>434.75194727381665</v>
      </c>
      <c r="I59" s="11">
        <f t="shared" si="5"/>
        <v>35.767334205990679</v>
      </c>
      <c r="J59" s="6">
        <v>4.74</v>
      </c>
      <c r="K59" s="6">
        <f t="shared" si="25"/>
        <v>90.087876972238874</v>
      </c>
      <c r="L59" s="6">
        <f t="shared" si="6"/>
        <v>2.304037774226058</v>
      </c>
      <c r="M59" s="11">
        <v>2.2069999999999999</v>
      </c>
      <c r="N59" s="11">
        <f t="shared" si="26"/>
        <v>32.338725783902539</v>
      </c>
      <c r="O59" s="11">
        <f t="shared" si="27"/>
        <v>1.4066431397956738</v>
      </c>
      <c r="P59" s="6">
        <v>20.239999999999998</v>
      </c>
      <c r="Q59" s="6">
        <f t="shared" si="7"/>
        <v>404.23407229878171</v>
      </c>
      <c r="R59" s="6">
        <f t="shared" si="8"/>
        <v>44.94819187903429</v>
      </c>
      <c r="S59" s="11">
        <v>2.0710000000000002</v>
      </c>
      <c r="T59" s="11">
        <f t="shared" si="9"/>
        <v>41.362093069702425</v>
      </c>
      <c r="U59" s="11">
        <f t="shared" si="43"/>
        <v>1.5057187138588433</v>
      </c>
      <c r="V59" s="35" t="s">
        <v>54</v>
      </c>
      <c r="W59" s="37">
        <f t="shared" si="44"/>
        <v>137.06253846383666</v>
      </c>
      <c r="X59" s="38">
        <f t="shared" si="45"/>
        <v>66.107507482688433</v>
      </c>
      <c r="Y59" s="39"/>
      <c r="Z59" s="39">
        <f t="shared" si="46"/>
        <v>135.65589532404098</v>
      </c>
      <c r="AA59" s="70">
        <f t="shared" si="10"/>
        <v>32.793929240478548</v>
      </c>
      <c r="AB59" s="5">
        <f t="shared" si="11"/>
        <v>30.177533214603073</v>
      </c>
      <c r="AC59" s="70">
        <f t="shared" si="12"/>
        <v>1.0262783365615327</v>
      </c>
      <c r="AD59" s="5">
        <f t="shared" si="13"/>
        <v>26.095630948370136</v>
      </c>
      <c r="AE59" s="5">
        <f t="shared" si="14"/>
        <v>1.6810120402329833</v>
      </c>
      <c r="AF59" s="5">
        <f t="shared" si="15"/>
        <v>37.304586157523786</v>
      </c>
      <c r="AG59" s="58">
        <f t="shared" si="16"/>
        <v>44.94819187903429</v>
      </c>
      <c r="AH59" s="46">
        <f t="shared" si="17"/>
        <v>46.453910592893131</v>
      </c>
      <c r="AI59" s="54">
        <f t="shared" si="18"/>
        <v>47.860553732688807</v>
      </c>
      <c r="AJ59" s="50">
        <f t="shared" si="19"/>
        <v>83.627887938679493</v>
      </c>
      <c r="AK59" s="62">
        <f t="shared" si="20"/>
        <v>85.931925712905553</v>
      </c>
      <c r="AL59" s="66">
        <f t="shared" si="21"/>
        <v>137.06253846383669</v>
      </c>
      <c r="AM59" s="5">
        <v>0.44</v>
      </c>
      <c r="AN59" s="5">
        <f t="shared" si="4"/>
        <v>1.1375454854454463</v>
      </c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 x14ac:dyDescent="0.25">
      <c r="A60" s="44">
        <v>60</v>
      </c>
      <c r="B60" t="s">
        <v>154</v>
      </c>
      <c r="C60" s="5">
        <v>5.0609999999999999</v>
      </c>
      <c r="D60" s="6">
        <v>41.6</v>
      </c>
      <c r="E60" s="6">
        <f t="shared" si="22"/>
        <v>819.88934993084376</v>
      </c>
      <c r="F60" s="6">
        <f t="shared" si="23"/>
        <v>40.912642212117952</v>
      </c>
      <c r="G60" s="11">
        <v>19.36</v>
      </c>
      <c r="H60" s="10">
        <f t="shared" si="24"/>
        <v>381.70381347559771</v>
      </c>
      <c r="I60" s="11">
        <f t="shared" si="5"/>
        <v>31.403028669321081</v>
      </c>
      <c r="J60" s="6">
        <v>3.1030000000000002</v>
      </c>
      <c r="K60" s="6">
        <f t="shared" si="25"/>
        <v>56.781268524007125</v>
      </c>
      <c r="L60" s="6">
        <f t="shared" si="6"/>
        <v>1.4522063561127141</v>
      </c>
      <c r="M60" s="11">
        <v>2.125</v>
      </c>
      <c r="N60" s="11">
        <f t="shared" si="26"/>
        <v>30.373443983402488</v>
      </c>
      <c r="O60" s="11">
        <f t="shared" si="27"/>
        <v>1.3211589379470419</v>
      </c>
      <c r="P60" s="6">
        <v>8.7100000000000009</v>
      </c>
      <c r="Q60" s="6">
        <f t="shared" si="7"/>
        <v>172.10037541987751</v>
      </c>
      <c r="R60" s="6">
        <f t="shared" si="8"/>
        <v>19.136439075597945</v>
      </c>
      <c r="S60" s="11">
        <v>0.93679999999999997</v>
      </c>
      <c r="T60" s="11">
        <f t="shared" si="9"/>
        <v>18.510175854574193</v>
      </c>
      <c r="U60" s="11">
        <f t="shared" si="43"/>
        <v>0.67383239368671988</v>
      </c>
      <c r="V60" s="35" t="s">
        <v>55</v>
      </c>
      <c r="W60" s="37">
        <f t="shared" si="44"/>
        <v>94.899307644783462</v>
      </c>
      <c r="X60" s="38">
        <f t="shared" si="45"/>
        <v>79.124956797960763</v>
      </c>
      <c r="Y60" s="39"/>
      <c r="Z60" s="39">
        <f t="shared" si="46"/>
        <v>93.578148706836416</v>
      </c>
      <c r="AA60" s="70">
        <f t="shared" si="10"/>
        <v>20.164993349822254</v>
      </c>
      <c r="AB60" s="5">
        <f t="shared" si="11"/>
        <v>19.505069440400373</v>
      </c>
      <c r="AC60" s="70">
        <f t="shared" si="12"/>
        <v>1.392169206220405</v>
      </c>
      <c r="AD60" s="5">
        <f t="shared" si="13"/>
        <v>33.090893335982393</v>
      </c>
      <c r="AE60" s="5">
        <f t="shared" si="14"/>
        <v>1.5302602222857637</v>
      </c>
      <c r="AF60" s="5">
        <f t="shared" si="15"/>
        <v>43.1116340334722</v>
      </c>
      <c r="AG60" s="58">
        <f t="shared" si="16"/>
        <v>19.136439075597945</v>
      </c>
      <c r="AH60" s="46">
        <f t="shared" si="17"/>
        <v>19.810271469284665</v>
      </c>
      <c r="AI60" s="54">
        <f t="shared" si="18"/>
        <v>21.131430407231708</v>
      </c>
      <c r="AJ60" s="50">
        <f t="shared" si="19"/>
        <v>52.534459076552793</v>
      </c>
      <c r="AK60" s="62">
        <f t="shared" si="20"/>
        <v>53.986665432665504</v>
      </c>
      <c r="AL60" s="66">
        <f t="shared" si="21"/>
        <v>94.899307644783448</v>
      </c>
      <c r="AM60" s="5">
        <v>0.24</v>
      </c>
      <c r="AN60" s="5">
        <f t="shared" si="4"/>
        <v>2.1379443714942861</v>
      </c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 x14ac:dyDescent="0.25">
      <c r="A61" s="44">
        <v>80</v>
      </c>
      <c r="B61" t="s">
        <v>155</v>
      </c>
      <c r="C61" s="5">
        <v>5.0250000000000004</v>
      </c>
      <c r="D61" s="6">
        <v>21.18</v>
      </c>
      <c r="E61" s="6">
        <f t="shared" si="22"/>
        <v>419.39502487562186</v>
      </c>
      <c r="F61" s="6">
        <f t="shared" si="23"/>
        <v>20.927895452875344</v>
      </c>
      <c r="G61" s="11">
        <v>9.1609999999999996</v>
      </c>
      <c r="H61" s="10">
        <f t="shared" si="24"/>
        <v>181.47323383084577</v>
      </c>
      <c r="I61" s="11">
        <f t="shared" si="5"/>
        <v>14.929924626149386</v>
      </c>
      <c r="J61" s="6">
        <v>2.0139999999999998</v>
      </c>
      <c r="K61" s="6">
        <f t="shared" si="25"/>
        <v>35.51641791044775</v>
      </c>
      <c r="L61" s="6">
        <f t="shared" si="6"/>
        <v>0.90834828415467384</v>
      </c>
      <c r="M61" s="11">
        <v>1.3109999999999999</v>
      </c>
      <c r="N61" s="11">
        <f t="shared" si="26"/>
        <v>14.392039800995022</v>
      </c>
      <c r="O61" s="11">
        <f t="shared" si="27"/>
        <v>0.62601304049565132</v>
      </c>
      <c r="P61" s="6">
        <v>3.09</v>
      </c>
      <c r="Q61" s="6">
        <f t="shared" si="7"/>
        <v>61.492537313432834</v>
      </c>
      <c r="R61" s="6">
        <f t="shared" si="8"/>
        <v>6.8375690118717021</v>
      </c>
      <c r="S61" s="11">
        <v>0.32090000000000002</v>
      </c>
      <c r="T61" s="11">
        <f t="shared" si="9"/>
        <v>6.3860696517412938</v>
      </c>
      <c r="U61" s="11">
        <f t="shared" si="43"/>
        <v>0.23247432296109552</v>
      </c>
      <c r="V61" s="35" t="s">
        <v>56</v>
      </c>
      <c r="W61" s="37">
        <f t="shared" si="44"/>
        <v>44.462224738507857</v>
      </c>
      <c r="X61" s="38">
        <f t="shared" si="45"/>
        <v>84.098763891340838</v>
      </c>
      <c r="Y61" s="39"/>
      <c r="Z61" s="39">
        <f t="shared" si="46"/>
        <v>43.836211698012207</v>
      </c>
      <c r="AA61" s="70">
        <f t="shared" si="10"/>
        <v>15.378378054820585</v>
      </c>
      <c r="AB61" s="5">
        <f t="shared" si="11"/>
        <v>14.362910738945651</v>
      </c>
      <c r="AC61" s="70">
        <f t="shared" si="12"/>
        <v>1.4079660749712186</v>
      </c>
      <c r="AD61" s="5">
        <f t="shared" si="13"/>
        <v>33.578896948939388</v>
      </c>
      <c r="AE61" s="5">
        <f t="shared" si="14"/>
        <v>2.0429663371477029</v>
      </c>
      <c r="AF61" s="5">
        <f t="shared" si="15"/>
        <v>47.068934530282526</v>
      </c>
      <c r="AG61" s="58">
        <f t="shared" si="16"/>
        <v>6.8375690118717021</v>
      </c>
      <c r="AH61" s="46">
        <f t="shared" si="17"/>
        <v>7.070043334832798</v>
      </c>
      <c r="AI61" s="54">
        <f t="shared" si="18"/>
        <v>7.6960563753284497</v>
      </c>
      <c r="AJ61" s="50">
        <f t="shared" si="19"/>
        <v>22.625981001477836</v>
      </c>
      <c r="AK61" s="62">
        <f t="shared" si="20"/>
        <v>23.534329285632509</v>
      </c>
      <c r="AL61" s="66">
        <f t="shared" si="21"/>
        <v>44.462224738507857</v>
      </c>
      <c r="AM61" s="5">
        <v>0.11</v>
      </c>
      <c r="AN61" s="5">
        <f t="shared" si="4"/>
        <v>3.0607216419372691</v>
      </c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 x14ac:dyDescent="0.25">
      <c r="A62" s="44">
        <v>100</v>
      </c>
      <c r="B62" t="s">
        <v>156</v>
      </c>
      <c r="C62" s="5">
        <v>5.0179999999999998</v>
      </c>
      <c r="D62" s="6">
        <v>32.89</v>
      </c>
      <c r="E62" s="6">
        <f t="shared" si="22"/>
        <v>653.33997608609002</v>
      </c>
      <c r="F62" s="6">
        <f t="shared" si="23"/>
        <v>32.601795213876748</v>
      </c>
      <c r="G62" s="11">
        <v>8.1210000000000004</v>
      </c>
      <c r="H62" s="10">
        <f t="shared" si="24"/>
        <v>161.00099641291354</v>
      </c>
      <c r="I62" s="11">
        <f t="shared" si="5"/>
        <v>13.245659927018803</v>
      </c>
      <c r="J62" s="6">
        <v>2.0630000000000002</v>
      </c>
      <c r="K62" s="6">
        <f t="shared" si="25"/>
        <v>36.542447190115588</v>
      </c>
      <c r="L62" s="6">
        <f t="shared" si="6"/>
        <v>0.93458944220244466</v>
      </c>
      <c r="M62" s="11">
        <v>1.099</v>
      </c>
      <c r="N62" s="11">
        <f t="shared" si="26"/>
        <v>10.187325627740135</v>
      </c>
      <c r="O62" s="11">
        <f t="shared" si="27"/>
        <v>0.44311986201566489</v>
      </c>
      <c r="P62" s="6">
        <v>2.2010000000000001</v>
      </c>
      <c r="Q62" s="6">
        <f t="shared" si="7"/>
        <v>43.862096452770025</v>
      </c>
      <c r="R62" s="6">
        <f t="shared" si="8"/>
        <v>4.8771789977134947</v>
      </c>
      <c r="S62" s="11">
        <v>0.37040000000000001</v>
      </c>
      <c r="T62" s="11">
        <f t="shared" si="9"/>
        <v>7.3814268632921483</v>
      </c>
      <c r="U62" s="11">
        <f t="shared" si="43"/>
        <v>0.26870865902046409</v>
      </c>
      <c r="V62" s="35" t="s">
        <v>57</v>
      </c>
      <c r="W62" s="37">
        <f t="shared" si="44"/>
        <v>52.37105210184761</v>
      </c>
      <c r="X62" s="38">
        <f t="shared" si="45"/>
        <v>90.174175522144211</v>
      </c>
      <c r="Y62" s="39"/>
      <c r="Z62" s="39">
        <f t="shared" si="46"/>
        <v>51.927932239831947</v>
      </c>
      <c r="AA62" s="70">
        <f t="shared" si="10"/>
        <v>9.3127382436936603</v>
      </c>
      <c r="AB62" s="5">
        <f t="shared" si="11"/>
        <v>14.094478852434086</v>
      </c>
      <c r="AC62" s="70">
        <f t="shared" si="12"/>
        <v>0.84611602064804026</v>
      </c>
      <c r="AD62" s="5">
        <f t="shared" si="13"/>
        <v>25.291949264757097</v>
      </c>
      <c r="AE62" s="5">
        <f t="shared" si="14"/>
        <v>1.7845534979608957</v>
      </c>
      <c r="AF62" s="5">
        <f t="shared" si="15"/>
        <v>62.251556738778177</v>
      </c>
      <c r="AG62" s="58">
        <f t="shared" si="16"/>
        <v>4.8771789977134947</v>
      </c>
      <c r="AH62" s="46">
        <f t="shared" si="17"/>
        <v>5.1458876567339589</v>
      </c>
      <c r="AI62" s="54">
        <f t="shared" si="18"/>
        <v>5.5890075187496233</v>
      </c>
      <c r="AJ62" s="50">
        <f t="shared" si="19"/>
        <v>18.834667445768424</v>
      </c>
      <c r="AK62" s="62">
        <f t="shared" si="20"/>
        <v>19.769256887970869</v>
      </c>
      <c r="AL62" s="66">
        <f t="shared" si="21"/>
        <v>52.371052101847617</v>
      </c>
      <c r="AM62" s="5">
        <v>7.0000000000000007E-2</v>
      </c>
      <c r="AN62" s="5">
        <f t="shared" si="4"/>
        <v>6.6845599124331967</v>
      </c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 x14ac:dyDescent="0.25">
      <c r="A63" s="44">
        <v>120</v>
      </c>
      <c r="B63" t="s">
        <v>157</v>
      </c>
      <c r="C63" s="5">
        <v>5.01</v>
      </c>
      <c r="D63" s="6">
        <v>20.52</v>
      </c>
      <c r="E63" s="6">
        <f t="shared" si="22"/>
        <v>407.47704590818364</v>
      </c>
      <c r="F63" s="6">
        <f t="shared" si="23"/>
        <v>20.333185923562059</v>
      </c>
      <c r="G63" s="11">
        <v>10.42</v>
      </c>
      <c r="H63" s="10">
        <f t="shared" si="24"/>
        <v>207.14630738522956</v>
      </c>
      <c r="I63" s="11">
        <f t="shared" si="5"/>
        <v>17.042065601417487</v>
      </c>
      <c r="J63" s="6">
        <v>2.718</v>
      </c>
      <c r="K63" s="6">
        <f t="shared" si="25"/>
        <v>49.674650698602797</v>
      </c>
      <c r="L63" s="6">
        <f t="shared" si="6"/>
        <v>1.2704514245166956</v>
      </c>
      <c r="M63" s="11">
        <v>1.03</v>
      </c>
      <c r="N63" s="11">
        <f t="shared" si="26"/>
        <v>8.8263473053892234</v>
      </c>
      <c r="O63" s="11">
        <f t="shared" si="27"/>
        <v>0.38392115290949214</v>
      </c>
      <c r="P63" s="6">
        <v>2.0190000000000001</v>
      </c>
      <c r="Q63" s="6">
        <f t="shared" si="7"/>
        <v>40.299401197604794</v>
      </c>
      <c r="R63" s="6">
        <f t="shared" si="8"/>
        <v>4.4810305260494587</v>
      </c>
      <c r="S63" s="11">
        <v>0.76229999999999998</v>
      </c>
      <c r="T63" s="11">
        <f t="shared" si="9"/>
        <v>15.21556886227545</v>
      </c>
      <c r="U63" s="11">
        <f t="shared" si="43"/>
        <v>0.55389766517202221</v>
      </c>
      <c r="V63" s="35" t="s">
        <v>58</v>
      </c>
      <c r="W63" s="37">
        <f t="shared" si="44"/>
        <v>44.064552293627216</v>
      </c>
      <c r="X63" s="38">
        <f t="shared" si="45"/>
        <v>88.57374481494584</v>
      </c>
      <c r="Y63" s="39"/>
      <c r="Z63" s="39">
        <f t="shared" si="46"/>
        <v>43.680631140717722</v>
      </c>
      <c r="AA63" s="70">
        <f t="shared" si="10"/>
        <v>10.169241017563959</v>
      </c>
      <c r="AB63" s="5">
        <f t="shared" si="11"/>
        <v>34.530179180955813</v>
      </c>
      <c r="AC63" s="70">
        <f t="shared" si="12"/>
        <v>0.87126983692290061</v>
      </c>
      <c r="AD63" s="5">
        <f t="shared" si="13"/>
        <v>38.6752269439991</v>
      </c>
      <c r="AE63" s="5">
        <f t="shared" si="14"/>
        <v>2.883159724512697</v>
      </c>
      <c r="AF63" s="5">
        <f t="shared" si="15"/>
        <v>46.14408830951114</v>
      </c>
      <c r="AG63" s="58">
        <f t="shared" si="16"/>
        <v>4.4810305260494587</v>
      </c>
      <c r="AH63" s="46">
        <f t="shared" si="17"/>
        <v>5.0349281912214812</v>
      </c>
      <c r="AI63" s="54">
        <f t="shared" si="18"/>
        <v>5.4188493441309733</v>
      </c>
      <c r="AJ63" s="50">
        <f t="shared" si="19"/>
        <v>22.46091494554846</v>
      </c>
      <c r="AK63" s="62">
        <f t="shared" si="20"/>
        <v>23.731366370065157</v>
      </c>
      <c r="AL63" s="66">
        <f t="shared" si="21"/>
        <v>44.064552293627216</v>
      </c>
      <c r="AM63" s="5">
        <v>0</v>
      </c>
      <c r="AN63" s="5">
        <f t="shared" si="4"/>
        <v>4.5376137933807135</v>
      </c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 x14ac:dyDescent="0.25">
      <c r="A64" s="44">
        <v>140</v>
      </c>
      <c r="B64" t="s">
        <v>158</v>
      </c>
      <c r="C64" s="5">
        <v>5.05</v>
      </c>
      <c r="D64" s="6">
        <v>20.64</v>
      </c>
      <c r="E64" s="6">
        <f t="shared" si="22"/>
        <v>406.62574257425746</v>
      </c>
      <c r="F64" s="6">
        <f t="shared" si="23"/>
        <v>20.290705717278318</v>
      </c>
      <c r="G64" s="11">
        <v>12.5</v>
      </c>
      <c r="H64" s="10">
        <f t="shared" si="24"/>
        <v>246.69366336633666</v>
      </c>
      <c r="I64" s="11">
        <f t="shared" si="5"/>
        <v>20.295653094721242</v>
      </c>
      <c r="J64" s="6">
        <v>2.6339999999999999</v>
      </c>
      <c r="K64" s="6">
        <f t="shared" si="25"/>
        <v>47.617821782178218</v>
      </c>
      <c r="L64" s="6">
        <f t="shared" si="6"/>
        <v>1.2178471044035351</v>
      </c>
      <c r="M64" s="11">
        <v>2.3650000000000002</v>
      </c>
      <c r="N64" s="11">
        <f t="shared" si="26"/>
        <v>35.192079207920791</v>
      </c>
      <c r="O64" s="11">
        <f t="shared" si="27"/>
        <v>1.530755946408038</v>
      </c>
      <c r="P64" s="6">
        <v>3.3050000000000002</v>
      </c>
      <c r="Q64" s="6">
        <f t="shared" si="7"/>
        <v>65.445544554455452</v>
      </c>
      <c r="R64" s="6">
        <f t="shared" si="8"/>
        <v>7.2771176302211398</v>
      </c>
      <c r="S64" s="11">
        <v>0.52939999999999998</v>
      </c>
      <c r="T64" s="11">
        <f t="shared" si="9"/>
        <v>10.483168316831684</v>
      </c>
      <c r="U64" s="11">
        <f t="shared" si="43"/>
        <v>0.38162243599678503</v>
      </c>
      <c r="V64" s="35" t="s">
        <v>59</v>
      </c>
      <c r="W64" s="37">
        <f t="shared" si="44"/>
        <v>50.993701929029051</v>
      </c>
      <c r="X64" s="38">
        <f t="shared" si="45"/>
        <v>84.981007896078921</v>
      </c>
      <c r="Y64" s="39"/>
      <c r="Z64" s="39">
        <f t="shared" si="46"/>
        <v>49.462945982621015</v>
      </c>
      <c r="AA64" s="70">
        <f t="shared" si="10"/>
        <v>14.270620400042999</v>
      </c>
      <c r="AB64" s="5">
        <f t="shared" si="11"/>
        <v>20.55777070553091</v>
      </c>
      <c r="AC64" s="70">
        <f t="shared" si="12"/>
        <v>3.001852951445811</v>
      </c>
      <c r="AD64" s="5">
        <f t="shared" si="13"/>
        <v>39.800313228813827</v>
      </c>
      <c r="AE64" s="5">
        <f t="shared" si="14"/>
        <v>2.38823042519738</v>
      </c>
      <c r="AF64" s="5">
        <f t="shared" si="15"/>
        <v>39.790611290621911</v>
      </c>
      <c r="AG64" s="58">
        <f t="shared" si="16"/>
        <v>7.2771176302211398</v>
      </c>
      <c r="AH64" s="46">
        <f t="shared" si="17"/>
        <v>7.6587400662179252</v>
      </c>
      <c r="AI64" s="54">
        <f t="shared" si="18"/>
        <v>9.1894960126259626</v>
      </c>
      <c r="AJ64" s="50">
        <f t="shared" si="19"/>
        <v>29.485149107347205</v>
      </c>
      <c r="AK64" s="62">
        <f t="shared" si="20"/>
        <v>30.70299621175074</v>
      </c>
      <c r="AL64" s="66">
        <f t="shared" si="21"/>
        <v>50.993701929029058</v>
      </c>
      <c r="AM64" s="5">
        <v>0</v>
      </c>
      <c r="AN64" s="5">
        <f t="shared" si="4"/>
        <v>2.7882888182283945</v>
      </c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 s="1" customFormat="1" x14ac:dyDescent="0.25">
      <c r="A65" s="44">
        <v>150</v>
      </c>
      <c r="B65" s="1" t="s">
        <v>159</v>
      </c>
      <c r="C65" s="7">
        <v>5.0179999999999998</v>
      </c>
      <c r="D65" s="8">
        <v>17.14</v>
      </c>
      <c r="E65" s="8">
        <f t="shared" si="22"/>
        <v>339.469908330012</v>
      </c>
      <c r="F65" s="8">
        <f t="shared" si="23"/>
        <v>16.939616184132337</v>
      </c>
      <c r="G65" s="12">
        <v>10.96</v>
      </c>
      <c r="H65" s="24">
        <f t="shared" si="24"/>
        <v>217.57732164208852</v>
      </c>
      <c r="I65" s="12">
        <f>(H65/$G$3)*2</f>
        <v>17.900232138386553</v>
      </c>
      <c r="J65" s="8">
        <v>2.2050000000000001</v>
      </c>
      <c r="K65" s="8">
        <f t="shared" si="25"/>
        <v>39.372259864487845</v>
      </c>
      <c r="L65" s="8">
        <f t="shared" si="6"/>
        <v>1.0069631678897146</v>
      </c>
      <c r="M65" s="12">
        <v>1.7390000000000001</v>
      </c>
      <c r="N65" s="12">
        <f t="shared" si="26"/>
        <v>22.941410920685538</v>
      </c>
      <c r="O65" s="12">
        <f t="shared" si="27"/>
        <v>0.99788651242651327</v>
      </c>
      <c r="P65" s="8">
        <v>2.4020000000000001</v>
      </c>
      <c r="Q65" s="8">
        <f t="shared" si="7"/>
        <v>47.8676763650857</v>
      </c>
      <c r="R65" s="8">
        <f t="shared" si="8"/>
        <v>5.3225733541607525</v>
      </c>
      <c r="S65" s="12">
        <v>0.23899999999999999</v>
      </c>
      <c r="T65" s="12">
        <f t="shared" si="9"/>
        <v>4.7628537265842965</v>
      </c>
      <c r="U65" s="12">
        <f t="shared" si="43"/>
        <v>0.17338382695974869</v>
      </c>
      <c r="V65" s="35" t="s">
        <v>60</v>
      </c>
      <c r="W65" s="40">
        <f t="shared" si="44"/>
        <v>42.340655183955619</v>
      </c>
      <c r="X65" s="41">
        <f t="shared" si="45"/>
        <v>87.019669022025155</v>
      </c>
      <c r="Y65" s="42"/>
      <c r="Z65" s="43">
        <f t="shared" si="46"/>
        <v>41.342768671529107</v>
      </c>
      <c r="AA65" s="70">
        <f t="shared" si="10"/>
        <v>12.570833708255098</v>
      </c>
      <c r="AB65" s="5">
        <f t="shared" si="11"/>
        <v>11.248889999201314</v>
      </c>
      <c r="AC65" s="70">
        <f t="shared" si="12"/>
        <v>2.3568046079850178</v>
      </c>
      <c r="AD65" s="5">
        <f t="shared" si="13"/>
        <v>42.276700869687033</v>
      </c>
      <c r="AE65" s="5">
        <f t="shared" si="14"/>
        <v>2.3782418186842058</v>
      </c>
      <c r="AF65" s="5">
        <f t="shared" si="15"/>
        <v>40.007921725668908</v>
      </c>
      <c r="AG65" s="58">
        <f t="shared" si="16"/>
        <v>5.3225733541607525</v>
      </c>
      <c r="AH65" s="46">
        <f t="shared" si="17"/>
        <v>5.4959571811205015</v>
      </c>
      <c r="AI65" s="54">
        <f t="shared" si="18"/>
        <v>6.4938436935470145</v>
      </c>
      <c r="AJ65" s="50">
        <f t="shared" si="19"/>
        <v>24.394075831933566</v>
      </c>
      <c r="AK65" s="62">
        <f t="shared" si="20"/>
        <v>25.401038999823282</v>
      </c>
      <c r="AL65" s="66">
        <f t="shared" si="21"/>
        <v>42.340655183955619</v>
      </c>
      <c r="AM65" s="7">
        <v>0</v>
      </c>
      <c r="AN65" s="5">
        <f t="shared" si="4"/>
        <v>3.1825989154081515</v>
      </c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x14ac:dyDescent="0.25">
      <c r="A66" s="44">
        <v>5</v>
      </c>
      <c r="B66" t="s">
        <v>160</v>
      </c>
      <c r="C66" s="5">
        <v>5.0309999999999997</v>
      </c>
      <c r="D66" s="6">
        <v>63.49</v>
      </c>
      <c r="E66" s="6">
        <f t="shared" si="22"/>
        <v>1259.8807394156231</v>
      </c>
      <c r="F66" s="6">
        <f t="shared" si="23"/>
        <v>62.868300370041077</v>
      </c>
      <c r="G66" s="11">
        <v>17.559999999999999</v>
      </c>
      <c r="H66" s="10">
        <f t="shared" si="24"/>
        <v>348.20174915523751</v>
      </c>
      <c r="I66" s="11">
        <f t="shared" si="5"/>
        <v>28.646791374351093</v>
      </c>
      <c r="J66" s="6">
        <v>10.199999999999999</v>
      </c>
      <c r="K66" s="6">
        <f t="shared" si="25"/>
        <v>198.18525144106539</v>
      </c>
      <c r="L66" s="6">
        <f t="shared" si="6"/>
        <v>5.0686765074441276</v>
      </c>
      <c r="M66" s="11">
        <v>1.462</v>
      </c>
      <c r="N66" s="11">
        <f t="shared" si="26"/>
        <v>17.376267143709004</v>
      </c>
      <c r="O66" s="11">
        <f t="shared" si="27"/>
        <v>0.75581849254932598</v>
      </c>
      <c r="P66" s="6">
        <v>8.4410000000000007</v>
      </c>
      <c r="Q66" s="6">
        <f t="shared" si="7"/>
        <v>167.77976545418409</v>
      </c>
      <c r="R66" s="6">
        <f t="shared" si="8"/>
        <v>18.656015432266578</v>
      </c>
      <c r="S66" s="11">
        <v>1.921</v>
      </c>
      <c r="T66" s="11">
        <f t="shared" si="9"/>
        <v>38.183263764659117</v>
      </c>
      <c r="U66" s="11">
        <f t="shared" si="43"/>
        <v>1.3899986809122358</v>
      </c>
      <c r="V66" s="35" t="s">
        <v>61</v>
      </c>
      <c r="W66" s="37">
        <f t="shared" si="44"/>
        <v>117.38560085756444</v>
      </c>
      <c r="X66" s="38">
        <f t="shared" si="45"/>
        <v>82.922936061380611</v>
      </c>
      <c r="Y66" s="39"/>
      <c r="Z66" s="39">
        <f t="shared" si="46"/>
        <v>116.6297823650151</v>
      </c>
      <c r="AA66" s="70">
        <f t="shared" si="10"/>
        <v>15.892933456892866</v>
      </c>
      <c r="AB66" s="5">
        <f t="shared" si="11"/>
        <v>32.528064333027224</v>
      </c>
      <c r="AC66" s="70">
        <f t="shared" si="12"/>
        <v>0.64387666547486977</v>
      </c>
      <c r="AD66" s="5">
        <f t="shared" si="13"/>
        <v>24.404007957595308</v>
      </c>
      <c r="AE66" s="5">
        <f t="shared" si="14"/>
        <v>4.317971259178929</v>
      </c>
      <c r="AF66" s="5">
        <f t="shared" si="15"/>
        <v>53.557080179131511</v>
      </c>
      <c r="AG66" s="58">
        <f t="shared" si="16"/>
        <v>18.656015432266578</v>
      </c>
      <c r="AH66" s="46">
        <f t="shared" si="17"/>
        <v>20.046014113178813</v>
      </c>
      <c r="AI66" s="54">
        <f t="shared" si="18"/>
        <v>20.801832605728141</v>
      </c>
      <c r="AJ66" s="50">
        <f t="shared" si="19"/>
        <v>49.448623980079233</v>
      </c>
      <c r="AK66" s="62">
        <f t="shared" si="20"/>
        <v>54.517300487523357</v>
      </c>
      <c r="AL66" s="66">
        <f t="shared" si="21"/>
        <v>117.38560085756444</v>
      </c>
      <c r="AM66" s="5">
        <v>4.2300000000000004</v>
      </c>
      <c r="AN66" s="5">
        <f t="shared" si="4"/>
        <v>3.3698675152951996</v>
      </c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 x14ac:dyDescent="0.25">
      <c r="A67" s="44">
        <v>20</v>
      </c>
      <c r="B67" t="s">
        <v>161</v>
      </c>
      <c r="C67" s="5">
        <v>5.0030000000000001</v>
      </c>
      <c r="D67" s="6">
        <v>44.38</v>
      </c>
      <c r="E67" s="6">
        <f t="shared" si="22"/>
        <v>884.96102338596836</v>
      </c>
      <c r="F67" s="6">
        <f t="shared" si="23"/>
        <v>44.159731705886649</v>
      </c>
      <c r="G67" s="11">
        <v>17.739999999999998</v>
      </c>
      <c r="H67" s="10">
        <f t="shared" si="24"/>
        <v>353.74835098940633</v>
      </c>
      <c r="I67" s="11">
        <f t="shared" si="5"/>
        <v>29.103114026277776</v>
      </c>
      <c r="J67" s="6">
        <v>4.6550000000000002</v>
      </c>
      <c r="K67" s="6">
        <f t="shared" si="25"/>
        <v>88.460923445932437</v>
      </c>
      <c r="L67" s="6">
        <f t="shared" si="6"/>
        <v>2.2624277096146401</v>
      </c>
      <c r="M67" s="11">
        <v>1.85</v>
      </c>
      <c r="N67" s="11">
        <f t="shared" si="26"/>
        <v>25.228862682390567</v>
      </c>
      <c r="O67" s="11">
        <f t="shared" si="27"/>
        <v>1.0973841967112035</v>
      </c>
      <c r="P67" s="6">
        <v>13.85</v>
      </c>
      <c r="Q67" s="6">
        <f t="shared" si="7"/>
        <v>276.83389966020388</v>
      </c>
      <c r="R67" s="6">
        <f t="shared" si="8"/>
        <v>30.782123757620887</v>
      </c>
      <c r="S67" s="11">
        <v>0.54379999999999995</v>
      </c>
      <c r="T67" s="11">
        <f t="shared" si="9"/>
        <v>10.869478313012191</v>
      </c>
      <c r="U67" s="11">
        <f t="shared" si="43"/>
        <v>0.39568541365169974</v>
      </c>
      <c r="V67" s="35" t="s">
        <v>62</v>
      </c>
      <c r="W67" s="37">
        <f t="shared" si="44"/>
        <v>107.80046680976287</v>
      </c>
      <c r="X67" s="38">
        <f t="shared" si="45"/>
        <v>71.078224339888479</v>
      </c>
      <c r="Y67" s="39"/>
      <c r="Z67" s="39">
        <f t="shared" si="46"/>
        <v>106.70308261305166</v>
      </c>
      <c r="AA67" s="70">
        <f t="shared" si="10"/>
        <v>28.554722134870321</v>
      </c>
      <c r="AB67" s="5">
        <f t="shared" si="11"/>
        <v>10.082960338375646</v>
      </c>
      <c r="AC67" s="70">
        <f t="shared" si="12"/>
        <v>1.0179772214231448</v>
      </c>
      <c r="AD67" s="5">
        <f t="shared" si="13"/>
        <v>26.997205937555435</v>
      </c>
      <c r="AE67" s="5">
        <f t="shared" si="14"/>
        <v>2.0987179152082716</v>
      </c>
      <c r="AF67" s="5">
        <f t="shared" si="15"/>
        <v>40.964323265701623</v>
      </c>
      <c r="AG67" s="58">
        <f t="shared" si="16"/>
        <v>30.782123757620887</v>
      </c>
      <c r="AH67" s="46">
        <f t="shared" si="17"/>
        <v>31.177809171272585</v>
      </c>
      <c r="AI67" s="54">
        <f t="shared" si="18"/>
        <v>32.275193367983789</v>
      </c>
      <c r="AJ67" s="50">
        <f t="shared" si="19"/>
        <v>61.378307394261569</v>
      </c>
      <c r="AK67" s="62">
        <f t="shared" si="20"/>
        <v>63.64073510387621</v>
      </c>
      <c r="AL67" s="66">
        <f t="shared" si="21"/>
        <v>107.80046680976287</v>
      </c>
      <c r="AM67" s="5">
        <v>0.99</v>
      </c>
      <c r="AN67" s="5">
        <f t="shared" si="4"/>
        <v>1.4345901554292138</v>
      </c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 x14ac:dyDescent="0.25">
      <c r="A68" s="44">
        <v>40</v>
      </c>
      <c r="B68" t="s">
        <v>162</v>
      </c>
      <c r="C68" s="5">
        <v>5.008</v>
      </c>
      <c r="D68" s="6">
        <v>31.5</v>
      </c>
      <c r="E68" s="6">
        <f t="shared" si="22"/>
        <v>626.88897763578279</v>
      </c>
      <c r="F68" s="6">
        <f t="shared" si="23"/>
        <v>31.281885111566009</v>
      </c>
      <c r="G68" s="11">
        <v>13.14</v>
      </c>
      <c r="H68" s="10">
        <f t="shared" si="24"/>
        <v>261.54213258785944</v>
      </c>
      <c r="I68" s="11">
        <f t="shared" si="5"/>
        <v>21.517246613563099</v>
      </c>
      <c r="J68" s="6">
        <v>4.2759999999999998</v>
      </c>
      <c r="K68" s="6">
        <f t="shared" si="25"/>
        <v>80.804712460063882</v>
      </c>
      <c r="L68" s="6">
        <f t="shared" si="6"/>
        <v>2.0666166869581555</v>
      </c>
      <c r="M68" s="11">
        <v>1.504</v>
      </c>
      <c r="N68" s="11">
        <f t="shared" si="26"/>
        <v>18.294728434504794</v>
      </c>
      <c r="O68" s="11">
        <f t="shared" si="27"/>
        <v>0.79576896191843394</v>
      </c>
      <c r="P68" s="6">
        <v>8.1509999999999998</v>
      </c>
      <c r="Q68" s="6">
        <f t="shared" si="7"/>
        <v>162.75958466453673</v>
      </c>
      <c r="R68" s="6">
        <f t="shared" si="8"/>
        <v>18.097804076857308</v>
      </c>
      <c r="S68" s="11">
        <v>0.52739999999999998</v>
      </c>
      <c r="T68" s="11">
        <f t="shared" si="9"/>
        <v>10.531150159744408</v>
      </c>
      <c r="U68" s="11">
        <f t="shared" si="43"/>
        <v>0.38336913577518777</v>
      </c>
      <c r="V68" s="35" t="s">
        <v>63</v>
      </c>
      <c r="W68" s="37">
        <f t="shared" si="44"/>
        <v>74.142690586638196</v>
      </c>
      <c r="X68" s="38">
        <f t="shared" si="45"/>
        <v>75.073506145509199</v>
      </c>
      <c r="Y68" s="39"/>
      <c r="Z68" s="39">
        <f t="shared" si="46"/>
        <v>73.346921624719755</v>
      </c>
      <c r="AA68" s="70">
        <f t="shared" si="10"/>
        <v>24.40942449439358</v>
      </c>
      <c r="AB68" s="5">
        <f t="shared" si="11"/>
        <v>14.20389532187048</v>
      </c>
      <c r="AC68" s="70">
        <f t="shared" si="12"/>
        <v>1.0732938818676285</v>
      </c>
      <c r="AD68" s="5">
        <f t="shared" si="13"/>
        <v>29.021399740571162</v>
      </c>
      <c r="AE68" s="5">
        <f t="shared" si="14"/>
        <v>2.7873505407026542</v>
      </c>
      <c r="AF68" s="5">
        <f t="shared" si="15"/>
        <v>42.191461982367748</v>
      </c>
      <c r="AG68" s="58">
        <f t="shared" si="16"/>
        <v>18.097804076857308</v>
      </c>
      <c r="AH68" s="46">
        <f t="shared" si="17"/>
        <v>18.481173212632495</v>
      </c>
      <c r="AI68" s="54">
        <f t="shared" si="18"/>
        <v>19.276942174550928</v>
      </c>
      <c r="AJ68" s="50">
        <f t="shared" si="19"/>
        <v>40.794188788114027</v>
      </c>
      <c r="AK68" s="62">
        <f t="shared" si="20"/>
        <v>42.860805475072183</v>
      </c>
      <c r="AL68" s="66">
        <f t="shared" si="21"/>
        <v>74.142690586638196</v>
      </c>
      <c r="AM68" s="5">
        <v>0.4</v>
      </c>
      <c r="AN68" s="5">
        <f t="shared" ref="AN68:AN75" si="47">AF68/AA68</f>
        <v>1.7284906488499305</v>
      </c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 s="1" customFormat="1" x14ac:dyDescent="0.25">
      <c r="A69" s="1">
        <v>60</v>
      </c>
      <c r="B69" s="1" t="s">
        <v>163</v>
      </c>
      <c r="C69" s="7">
        <v>5.0129999999999999</v>
      </c>
      <c r="D69" s="8">
        <v>19.64</v>
      </c>
      <c r="E69" s="8">
        <f t="shared" si="22"/>
        <v>389.67883502892482</v>
      </c>
      <c r="F69" s="8">
        <f t="shared" si="23"/>
        <v>19.445051648149942</v>
      </c>
      <c r="G69" s="12">
        <v>9.3420000000000005</v>
      </c>
      <c r="H69" s="24">
        <f t="shared" si="24"/>
        <v>185.51825254338723</v>
      </c>
      <c r="I69" s="12">
        <f t="shared" si="5"/>
        <v>15.262711027839346</v>
      </c>
      <c r="J69" s="8">
        <v>2.6240000000000001</v>
      </c>
      <c r="K69" s="8">
        <f t="shared" si="25"/>
        <v>47.769798523838027</v>
      </c>
      <c r="L69" s="8">
        <f t="shared" si="6"/>
        <v>1.2217339775917653</v>
      </c>
      <c r="M69" s="12">
        <v>1.274</v>
      </c>
      <c r="N69" s="12">
        <f t="shared" si="26"/>
        <v>13.688410133652505</v>
      </c>
      <c r="O69" s="12">
        <f t="shared" si="27"/>
        <v>0.59540713934982625</v>
      </c>
      <c r="P69" s="8">
        <v>3.0910000000000002</v>
      </c>
      <c r="Q69" s="8">
        <f t="shared" si="7"/>
        <v>61.659684819469383</v>
      </c>
      <c r="R69" s="8">
        <f t="shared" si="8"/>
        <v>6.8561547241811773</v>
      </c>
      <c r="S69" s="12">
        <v>0.30030000000000001</v>
      </c>
      <c r="T69" s="12">
        <f t="shared" si="9"/>
        <v>5.9904248952722927</v>
      </c>
      <c r="U69" s="12">
        <f t="shared" ref="U69:U75" si="48">(T69/$S$3)*2</f>
        <v>0.21807152876855818</v>
      </c>
      <c r="V69" s="35" t="s">
        <v>64</v>
      </c>
      <c r="W69" s="40">
        <f t="shared" ref="W69:W75" si="49">SUM(F69+I69+L69+O69+R69+U69)</f>
        <v>43.599130045880614</v>
      </c>
      <c r="X69" s="41">
        <f t="shared" ref="X69:X75" si="50">((F69+I69+L69+O69)/W69)*100</f>
        <v>83.774386678116457</v>
      </c>
      <c r="Y69" s="42"/>
      <c r="Z69" s="43">
        <f t="shared" ref="Z69:Z75" si="51">SUM(F69+I69+L69+R69+U69)</f>
        <v>43.003722906530797</v>
      </c>
      <c r="AA69" s="70">
        <f t="shared" ref="AA69:AA75" si="52">R69/W69*100</f>
        <v>15.725439285064288</v>
      </c>
      <c r="AB69" s="5">
        <f t="shared" ref="AB69:AB75" si="53">T69/W69*100</f>
        <v>13.739780791424961</v>
      </c>
      <c r="AC69" s="70">
        <f t="shared" ref="AC69:AC75" si="54">O69/W69*100</f>
        <v>1.3656399536487591</v>
      </c>
      <c r="AD69" s="5">
        <f t="shared" ref="AD69:AD75" si="55">I69/W69*100</f>
        <v>35.006916449429056</v>
      </c>
      <c r="AE69" s="5">
        <f t="shared" ref="AE69:AE75" si="56">L69/W69*100</f>
        <v>2.8021980629111169</v>
      </c>
      <c r="AF69" s="5">
        <f t="shared" ref="AF69:AF75" si="57">F69/W69*100</f>
        <v>44.599632212127524</v>
      </c>
      <c r="AG69" s="58">
        <f t="shared" ref="AG69:AG75" si="58">R69</f>
        <v>6.8561547241811773</v>
      </c>
      <c r="AH69" s="46">
        <f t="shared" ref="AH69:AH75" si="59">U69+R69</f>
        <v>7.0742262529497353</v>
      </c>
      <c r="AI69" s="54">
        <f t="shared" ref="AI69:AI75" si="60">AH69+O69</f>
        <v>7.6696333922995619</v>
      </c>
      <c r="AJ69" s="50">
        <f t="shared" ref="AJ69:AJ75" si="61">AI69+I69</f>
        <v>22.932344420138907</v>
      </c>
      <c r="AK69" s="62">
        <f t="shared" ref="AK69:AK75" si="62">AJ69+L69</f>
        <v>24.154078397730672</v>
      </c>
      <c r="AL69" s="66">
        <f t="shared" ref="AL69:AL75" si="63">AK69+F69</f>
        <v>43.599130045880614</v>
      </c>
      <c r="AM69" s="7">
        <v>0.16</v>
      </c>
      <c r="AN69" s="5">
        <f t="shared" si="47"/>
        <v>2.8361453949644111</v>
      </c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x14ac:dyDescent="0.25">
      <c r="A70" s="36">
        <v>10</v>
      </c>
      <c r="B70" t="s">
        <v>164</v>
      </c>
      <c r="C70" s="5">
        <v>5.0119999999999996</v>
      </c>
      <c r="D70" s="6">
        <v>50.86</v>
      </c>
      <c r="E70" s="6">
        <f t="shared" si="22"/>
        <v>1012.6616121308859</v>
      </c>
      <c r="F70" s="6">
        <f t="shared" si="23"/>
        <v>50.532016573397506</v>
      </c>
      <c r="G70" s="11">
        <v>16.02</v>
      </c>
      <c r="H70" s="10">
        <f t="shared" si="24"/>
        <v>318.7954908220272</v>
      </c>
      <c r="I70" s="11">
        <f t="shared" ref="I70:I75" si="64">(H70/$G$3)*2</f>
        <v>26.227518784206271</v>
      </c>
      <c r="J70" s="6">
        <v>4.4189999999999996</v>
      </c>
      <c r="K70" s="6">
        <f t="shared" si="25"/>
        <v>83.593375897845164</v>
      </c>
      <c r="L70" s="6">
        <f t="shared" ref="L70:L75" si="65">(K70/$J$3)*1</f>
        <v>2.1379380025024339</v>
      </c>
      <c r="M70" s="11">
        <v>2.2240000000000002</v>
      </c>
      <c r="N70" s="11">
        <f t="shared" si="26"/>
        <v>32.645650438946532</v>
      </c>
      <c r="O70" s="11">
        <f t="shared" si="27"/>
        <v>1.4199934945170307</v>
      </c>
      <c r="P70" s="6">
        <v>11.82</v>
      </c>
      <c r="Q70" s="6">
        <f t="shared" ref="Q70:Q75" si="66">((P70-$P$2)*100)/C70</f>
        <v>235.83399840383083</v>
      </c>
      <c r="R70" s="6">
        <f t="shared" ref="R70:R75" si="67">(Q70/$P$3)*3</f>
        <v>26.223202194643903</v>
      </c>
      <c r="S70" s="11">
        <v>0.72489999999999999</v>
      </c>
      <c r="T70" s="11">
        <f t="shared" ref="T70:T75" si="68">((S70-$S$2)*100)/C70</f>
        <v>14.463288108539505</v>
      </c>
      <c r="U70" s="11">
        <f t="shared" si="48"/>
        <v>0.52651212626645449</v>
      </c>
      <c r="V70" s="35" t="s">
        <v>65</v>
      </c>
      <c r="W70" s="37">
        <f t="shared" si="49"/>
        <v>107.06718117553361</v>
      </c>
      <c r="X70" s="38">
        <f t="shared" si="50"/>
        <v>75.015953509549334</v>
      </c>
      <c r="Y70" s="39"/>
      <c r="Z70" s="39">
        <f t="shared" si="51"/>
        <v>105.64718768101658</v>
      </c>
      <c r="AA70" s="70">
        <f t="shared" si="52"/>
        <v>24.492287839026702</v>
      </c>
      <c r="AB70" s="5">
        <f t="shared" si="53"/>
        <v>13.508610154616244</v>
      </c>
      <c r="AC70" s="70">
        <f t="shared" si="54"/>
        <v>1.3262640137961528</v>
      </c>
      <c r="AD70" s="5">
        <f t="shared" si="55"/>
        <v>24.496319503552634</v>
      </c>
      <c r="AE70" s="5">
        <f t="shared" si="56"/>
        <v>1.9968191737460104</v>
      </c>
      <c r="AF70" s="5">
        <f t="shared" si="57"/>
        <v>47.196550818454533</v>
      </c>
      <c r="AG70" s="58">
        <f t="shared" si="58"/>
        <v>26.223202194643903</v>
      </c>
      <c r="AH70" s="46">
        <f t="shared" si="59"/>
        <v>26.749714320910357</v>
      </c>
      <c r="AI70" s="54">
        <f t="shared" si="60"/>
        <v>28.169707815427387</v>
      </c>
      <c r="AJ70" s="50">
        <f t="shared" si="61"/>
        <v>54.397226599633655</v>
      </c>
      <c r="AK70" s="62">
        <f t="shared" si="62"/>
        <v>56.535164602136092</v>
      </c>
      <c r="AL70" s="66">
        <f t="shared" si="63"/>
        <v>107.06718117553359</v>
      </c>
      <c r="AM70" s="5">
        <v>4.7</v>
      </c>
      <c r="AN70" s="5">
        <f t="shared" si="47"/>
        <v>1.9269964132648407</v>
      </c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 x14ac:dyDescent="0.25">
      <c r="A71" s="36">
        <v>20</v>
      </c>
      <c r="B71" t="s">
        <v>165</v>
      </c>
      <c r="C71" s="5">
        <v>5.0220000000000002</v>
      </c>
      <c r="D71" s="6">
        <v>38</v>
      </c>
      <c r="E71" s="6">
        <f t="shared" ref="E71:E75" si="69">((D71-$D$2)*100)/C71</f>
        <v>754.57188371166853</v>
      </c>
      <c r="F71" s="6">
        <f t="shared" ref="F71:F75" si="70">(E71/$D$3)*2</f>
        <v>37.653287610362703</v>
      </c>
      <c r="G71" s="11">
        <v>14.38</v>
      </c>
      <c r="H71" s="10">
        <f t="shared" ref="H71:H75" si="71">((G71-$G$2)*100)/C71</f>
        <v>285.50438072481086</v>
      </c>
      <c r="I71" s="11">
        <f t="shared" si="64"/>
        <v>23.488636834620394</v>
      </c>
      <c r="J71" s="6">
        <v>3.5840000000000001</v>
      </c>
      <c r="K71" s="6">
        <f t="shared" ref="K71:K75" si="72">((J71-$J$2)*100)/C71</f>
        <v>66.800079649542013</v>
      </c>
      <c r="L71" s="6">
        <f t="shared" si="65"/>
        <v>1.7084419347708955</v>
      </c>
      <c r="M71" s="11">
        <v>2.137</v>
      </c>
      <c r="N71" s="11">
        <f t="shared" ref="N71:N75" si="73">((M71-$M$2)*100)/C71</f>
        <v>30.848267622461165</v>
      </c>
      <c r="O71" s="11">
        <f t="shared" ref="O71:O75" si="74">(N71/$M$3)*1</f>
        <v>1.3418124237695157</v>
      </c>
      <c r="P71" s="6">
        <v>10.73</v>
      </c>
      <c r="Q71" s="6">
        <f t="shared" si="66"/>
        <v>213.65989645559537</v>
      </c>
      <c r="R71" s="6">
        <f t="shared" si="67"/>
        <v>23.757586707442037</v>
      </c>
      <c r="S71" s="11">
        <v>0.8286</v>
      </c>
      <c r="T71" s="11">
        <f t="shared" si="68"/>
        <v>16.499402628434886</v>
      </c>
      <c r="U71" s="11">
        <f t="shared" si="48"/>
        <v>0.6006335139583141</v>
      </c>
      <c r="V71" s="35" t="s">
        <v>66</v>
      </c>
      <c r="W71" s="37">
        <f t="shared" si="49"/>
        <v>88.550399024923848</v>
      </c>
      <c r="X71" s="38">
        <f t="shared" si="50"/>
        <v>72.492252446491676</v>
      </c>
      <c r="Y71" s="39"/>
      <c r="Z71" s="39">
        <f t="shared" si="51"/>
        <v>87.208586601154337</v>
      </c>
      <c r="AA71" s="70">
        <f t="shared" si="52"/>
        <v>26.829451892989333</v>
      </c>
      <c r="AB71" s="5">
        <f t="shared" si="53"/>
        <v>18.632781794456825</v>
      </c>
      <c r="AC71" s="70">
        <f t="shared" si="54"/>
        <v>1.5153092911437274</v>
      </c>
      <c r="AD71" s="5">
        <f t="shared" si="55"/>
        <v>26.525726697187622</v>
      </c>
      <c r="AE71" s="5">
        <f t="shared" si="56"/>
        <v>1.9293441402675426</v>
      </c>
      <c r="AF71" s="5">
        <f t="shared" si="57"/>
        <v>42.521872317892793</v>
      </c>
      <c r="AG71" s="58">
        <f t="shared" si="58"/>
        <v>23.757586707442037</v>
      </c>
      <c r="AH71" s="46">
        <f t="shared" si="59"/>
        <v>24.358220221400352</v>
      </c>
      <c r="AI71" s="54">
        <f t="shared" si="60"/>
        <v>25.700032645169866</v>
      </c>
      <c r="AJ71" s="50">
        <f t="shared" si="61"/>
        <v>49.188669479790263</v>
      </c>
      <c r="AK71" s="62">
        <f t="shared" si="62"/>
        <v>50.897111414561159</v>
      </c>
      <c r="AL71" s="66">
        <f t="shared" si="63"/>
        <v>88.550399024923863</v>
      </c>
      <c r="AM71" s="5">
        <v>0.78</v>
      </c>
      <c r="AN71" s="5">
        <f t="shared" si="47"/>
        <v>1.5848953041416387</v>
      </c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 x14ac:dyDescent="0.25">
      <c r="A72" s="36">
        <v>40</v>
      </c>
      <c r="B72" t="s">
        <v>166</v>
      </c>
      <c r="C72" s="5">
        <v>5.0780000000000003</v>
      </c>
      <c r="D72" s="6">
        <v>26.98</v>
      </c>
      <c r="E72" s="6">
        <f t="shared" si="69"/>
        <v>529.23591965340688</v>
      </c>
      <c r="F72" s="6">
        <f t="shared" si="70"/>
        <v>26.40897802661711</v>
      </c>
      <c r="G72" s="11">
        <v>10.57</v>
      </c>
      <c r="H72" s="10">
        <f t="shared" si="71"/>
        <v>207.32630957069713</v>
      </c>
      <c r="I72" s="11">
        <f t="shared" si="64"/>
        <v>17.056874501908446</v>
      </c>
      <c r="J72" s="6">
        <v>2.4780000000000002</v>
      </c>
      <c r="K72" s="6">
        <f t="shared" si="72"/>
        <v>44.283182355257978</v>
      </c>
      <c r="L72" s="6">
        <f t="shared" si="65"/>
        <v>1.1325622085743727</v>
      </c>
      <c r="M72" s="11">
        <v>1.956</v>
      </c>
      <c r="N72" s="11">
        <f t="shared" si="73"/>
        <v>26.943678613627409</v>
      </c>
      <c r="O72" s="11">
        <f t="shared" si="74"/>
        <v>1.1719738413931018</v>
      </c>
      <c r="P72" s="6">
        <v>2.7210000000000001</v>
      </c>
      <c r="Q72" s="6">
        <f t="shared" si="66"/>
        <v>53.584088223710125</v>
      </c>
      <c r="R72" s="6">
        <f t="shared" si="67"/>
        <v>5.9582010626808888</v>
      </c>
      <c r="S72" s="11">
        <v>0.71489999999999998</v>
      </c>
      <c r="T72" s="11">
        <f t="shared" si="68"/>
        <v>14.078377313903109</v>
      </c>
      <c r="U72" s="11">
        <f t="shared" si="48"/>
        <v>0.51250008423382276</v>
      </c>
      <c r="V72" s="35" t="s">
        <v>67</v>
      </c>
      <c r="W72" s="37">
        <f t="shared" si="49"/>
        <v>52.241089725407747</v>
      </c>
      <c r="X72" s="38">
        <f t="shared" si="50"/>
        <v>87.613770729273952</v>
      </c>
      <c r="Y72" s="39"/>
      <c r="Z72" s="39">
        <f t="shared" si="51"/>
        <v>51.069115884014636</v>
      </c>
      <c r="AA72" s="70">
        <f t="shared" si="52"/>
        <v>11.405200569128029</v>
      </c>
      <c r="AB72" s="5">
        <f t="shared" si="53"/>
        <v>26.948858432897527</v>
      </c>
      <c r="AC72" s="70">
        <f t="shared" si="54"/>
        <v>2.2433947062614692</v>
      </c>
      <c r="AD72" s="5">
        <f t="shared" si="55"/>
        <v>32.650303796424716</v>
      </c>
      <c r="AE72" s="5">
        <f t="shared" si="56"/>
        <v>2.1679528787155924</v>
      </c>
      <c r="AF72" s="5">
        <f t="shared" si="57"/>
        <v>50.552119347872171</v>
      </c>
      <c r="AG72" s="58">
        <f t="shared" si="58"/>
        <v>5.9582010626808888</v>
      </c>
      <c r="AH72" s="46">
        <f t="shared" si="59"/>
        <v>6.4707011469147115</v>
      </c>
      <c r="AI72" s="54">
        <f t="shared" si="60"/>
        <v>7.6426749883078138</v>
      </c>
      <c r="AJ72" s="50">
        <f t="shared" si="61"/>
        <v>24.69954949021626</v>
      </c>
      <c r="AK72" s="62">
        <f t="shared" si="62"/>
        <v>25.832111698790634</v>
      </c>
      <c r="AL72" s="66">
        <f t="shared" si="63"/>
        <v>52.241089725407747</v>
      </c>
      <c r="AM72" s="5">
        <v>0.32</v>
      </c>
      <c r="AN72" s="5">
        <f t="shared" si="47"/>
        <v>4.4323744279174102</v>
      </c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 x14ac:dyDescent="0.25">
      <c r="A73" s="36">
        <v>60</v>
      </c>
      <c r="B73" t="s">
        <v>167</v>
      </c>
      <c r="C73" s="5">
        <v>5.0069999999999997</v>
      </c>
      <c r="D73" s="6">
        <v>20.350000000000001</v>
      </c>
      <c r="E73" s="6">
        <f t="shared" si="69"/>
        <v>404.32594367884968</v>
      </c>
      <c r="F73" s="6">
        <f t="shared" si="70"/>
        <v>20.175945293355774</v>
      </c>
      <c r="G73" s="11">
        <v>6.8310000000000004</v>
      </c>
      <c r="H73" s="10">
        <f t="shared" si="71"/>
        <v>135.59077291791493</v>
      </c>
      <c r="I73" s="11">
        <f t="shared" si="64"/>
        <v>11.155143802378852</v>
      </c>
      <c r="J73" s="6">
        <v>2.0590000000000002</v>
      </c>
      <c r="K73" s="6">
        <f t="shared" si="72"/>
        <v>36.542840023966448</v>
      </c>
      <c r="L73" s="6">
        <f t="shared" si="65"/>
        <v>0.93459948910400126</v>
      </c>
      <c r="M73" s="11">
        <v>1.5780000000000001</v>
      </c>
      <c r="N73" s="11">
        <f t="shared" si="73"/>
        <v>19.7763131615738</v>
      </c>
      <c r="O73" s="11">
        <f t="shared" si="74"/>
        <v>0.86021370863739888</v>
      </c>
      <c r="P73" s="6">
        <v>0</v>
      </c>
      <c r="Q73" s="6">
        <f t="shared" si="66"/>
        <v>0</v>
      </c>
      <c r="R73" s="6">
        <f t="shared" si="67"/>
        <v>0</v>
      </c>
      <c r="S73" s="11">
        <v>0.47620000000000001</v>
      </c>
      <c r="T73" s="11">
        <f t="shared" si="68"/>
        <v>9.5106850409426826</v>
      </c>
      <c r="U73" s="11">
        <f t="shared" si="48"/>
        <v>0.34622078780279153</v>
      </c>
      <c r="V73" s="35" t="s">
        <v>68</v>
      </c>
      <c r="W73" s="37">
        <f t="shared" si="49"/>
        <v>33.472123081278816</v>
      </c>
      <c r="X73" s="38">
        <f t="shared" si="50"/>
        <v>98.965644375284839</v>
      </c>
      <c r="Y73" s="39"/>
      <c r="Z73" s="39">
        <f t="shared" si="51"/>
        <v>32.611909372641421</v>
      </c>
      <c r="AA73" s="70">
        <f t="shared" si="52"/>
        <v>0</v>
      </c>
      <c r="AB73" s="5">
        <f t="shared" si="53"/>
        <v>28.41374901092567</v>
      </c>
      <c r="AC73" s="70">
        <f t="shared" si="54"/>
        <v>2.5699406833220038</v>
      </c>
      <c r="AD73" s="5">
        <f t="shared" si="55"/>
        <v>33.32666940573602</v>
      </c>
      <c r="AE73" s="5">
        <f t="shared" si="56"/>
        <v>2.792172718875813</v>
      </c>
      <c r="AF73" s="5">
        <f t="shared" si="57"/>
        <v>60.276861567351006</v>
      </c>
      <c r="AG73" s="58">
        <f t="shared" si="58"/>
        <v>0</v>
      </c>
      <c r="AH73" s="46">
        <f t="shared" si="59"/>
        <v>0.34622078780279153</v>
      </c>
      <c r="AI73" s="54">
        <f t="shared" si="60"/>
        <v>1.2064344964401905</v>
      </c>
      <c r="AJ73" s="50">
        <f t="shared" si="61"/>
        <v>12.361578298819042</v>
      </c>
      <c r="AK73" s="62">
        <f t="shared" si="62"/>
        <v>13.296177787923043</v>
      </c>
      <c r="AL73" s="66">
        <f t="shared" si="63"/>
        <v>33.472123081278816</v>
      </c>
      <c r="AM73" s="5">
        <v>0.18</v>
      </c>
      <c r="AN73" s="5" t="e">
        <f t="shared" si="47"/>
        <v>#DIV/0!</v>
      </c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 x14ac:dyDescent="0.25">
      <c r="A74" s="36">
        <v>80</v>
      </c>
      <c r="B74" t="s">
        <v>168</v>
      </c>
      <c r="C74" s="5">
        <v>5.0190000000000001</v>
      </c>
      <c r="D74" s="6">
        <v>21.32</v>
      </c>
      <c r="E74" s="6">
        <f t="shared" si="69"/>
        <v>422.68579398286511</v>
      </c>
      <c r="F74" s="6">
        <f t="shared" si="70"/>
        <v>21.092105488166922</v>
      </c>
      <c r="G74" s="11">
        <v>8.0779999999999994</v>
      </c>
      <c r="H74" s="10">
        <f t="shared" si="71"/>
        <v>160.1121737397888</v>
      </c>
      <c r="I74" s="11">
        <f t="shared" si="64"/>
        <v>13.172535889739926</v>
      </c>
      <c r="J74" s="6">
        <v>1.952</v>
      </c>
      <c r="K74" s="6">
        <f t="shared" si="72"/>
        <v>34.323570432357037</v>
      </c>
      <c r="L74" s="6">
        <f t="shared" si="65"/>
        <v>0.87784067601936155</v>
      </c>
      <c r="M74" s="11">
        <v>1.778</v>
      </c>
      <c r="N74" s="11">
        <f t="shared" si="73"/>
        <v>23.713887228531579</v>
      </c>
      <c r="O74" s="11">
        <f t="shared" si="74"/>
        <v>1.0314870477830178</v>
      </c>
      <c r="P74" s="6">
        <v>0</v>
      </c>
      <c r="Q74" s="6">
        <f t="shared" si="66"/>
        <v>0</v>
      </c>
      <c r="R74" s="6">
        <f t="shared" si="67"/>
        <v>0</v>
      </c>
      <c r="S74" s="11">
        <v>0.19670000000000001</v>
      </c>
      <c r="T74" s="11">
        <f t="shared" si="68"/>
        <v>3.9191073919107393</v>
      </c>
      <c r="U74" s="11">
        <f t="shared" si="48"/>
        <v>0.14266863457993226</v>
      </c>
      <c r="V74" s="35" t="s">
        <v>69</v>
      </c>
      <c r="W74" s="37">
        <f t="shared" si="49"/>
        <v>36.316637736289159</v>
      </c>
      <c r="X74" s="38">
        <f t="shared" si="50"/>
        <v>99.607153515653309</v>
      </c>
      <c r="Y74" s="39"/>
      <c r="Z74" s="39">
        <f t="shared" si="51"/>
        <v>35.285150688506143</v>
      </c>
      <c r="AA74" s="70">
        <f t="shared" si="52"/>
        <v>0</v>
      </c>
      <c r="AB74" s="5">
        <f t="shared" si="53"/>
        <v>10.791492925003345</v>
      </c>
      <c r="AC74" s="70">
        <f t="shared" si="54"/>
        <v>2.8402603106407924</v>
      </c>
      <c r="AD74" s="5">
        <f t="shared" si="55"/>
        <v>36.271353051434488</v>
      </c>
      <c r="AE74" s="5">
        <f t="shared" si="56"/>
        <v>2.4171859806894651</v>
      </c>
      <c r="AF74" s="5">
        <f t="shared" si="57"/>
        <v>58.078354172888581</v>
      </c>
      <c r="AG74" s="58">
        <f t="shared" si="58"/>
        <v>0</v>
      </c>
      <c r="AH74" s="46">
        <f t="shared" si="59"/>
        <v>0.14266863457993226</v>
      </c>
      <c r="AI74" s="54">
        <f t="shared" si="60"/>
        <v>1.17415568236295</v>
      </c>
      <c r="AJ74" s="50">
        <f t="shared" si="61"/>
        <v>14.346691572102877</v>
      </c>
      <c r="AK74" s="62">
        <f t="shared" si="62"/>
        <v>15.224532248122239</v>
      </c>
      <c r="AL74" s="66">
        <f t="shared" si="63"/>
        <v>36.316637736289159</v>
      </c>
      <c r="AM74" s="5">
        <v>7.0000000000000007E-2</v>
      </c>
      <c r="AN74" s="5" t="e">
        <f t="shared" si="47"/>
        <v>#DIV/0!</v>
      </c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 s="1" customFormat="1" x14ac:dyDescent="0.25">
      <c r="A75" s="36">
        <v>100</v>
      </c>
      <c r="B75" s="1" t="s">
        <v>169</v>
      </c>
      <c r="C75" s="7">
        <v>5.0629999999999997</v>
      </c>
      <c r="D75" s="8">
        <v>25.07</v>
      </c>
      <c r="E75" s="8">
        <f t="shared" si="69"/>
        <v>493.07920205411813</v>
      </c>
      <c r="F75" s="8">
        <f t="shared" si="70"/>
        <v>24.6047506015029</v>
      </c>
      <c r="G75" s="12">
        <v>10.14</v>
      </c>
      <c r="H75" s="24">
        <f t="shared" si="71"/>
        <v>199.44756073474227</v>
      </c>
      <c r="I75" s="12">
        <f t="shared" si="64"/>
        <v>16.408684552426351</v>
      </c>
      <c r="J75" s="8">
        <v>1.9670000000000001</v>
      </c>
      <c r="K75" s="8">
        <f t="shared" si="72"/>
        <v>34.321548489038122</v>
      </c>
      <c r="L75" s="8">
        <f t="shared" si="65"/>
        <v>0.87778896391401839</v>
      </c>
      <c r="M75" s="12">
        <v>1.881</v>
      </c>
      <c r="N75" s="12">
        <f t="shared" si="73"/>
        <v>25.5421686746988</v>
      </c>
      <c r="O75" s="12">
        <f t="shared" si="74"/>
        <v>1.1110121215614963</v>
      </c>
      <c r="P75" s="8">
        <v>0</v>
      </c>
      <c r="Q75" s="8">
        <f t="shared" si="66"/>
        <v>0</v>
      </c>
      <c r="R75" s="8">
        <f t="shared" si="67"/>
        <v>0</v>
      </c>
      <c r="S75" s="12">
        <v>0.113</v>
      </c>
      <c r="T75" s="12">
        <f t="shared" si="68"/>
        <v>2.2318783330041478</v>
      </c>
      <c r="U75" s="12">
        <f t="shared" si="48"/>
        <v>8.1247846123194314E-2</v>
      </c>
      <c r="V75" s="35" t="s">
        <v>70</v>
      </c>
      <c r="W75" s="40">
        <f t="shared" si="49"/>
        <v>43.083484085527964</v>
      </c>
      <c r="X75" s="41">
        <f t="shared" si="50"/>
        <v>99.811417651455699</v>
      </c>
      <c r="Y75" s="42"/>
      <c r="Z75" s="43">
        <f t="shared" si="51"/>
        <v>41.97247196396647</v>
      </c>
      <c r="AA75" s="70">
        <f t="shared" si="52"/>
        <v>0</v>
      </c>
      <c r="AB75" s="5">
        <f t="shared" si="53"/>
        <v>5.1803571145116623</v>
      </c>
      <c r="AC75" s="70">
        <f t="shared" si="54"/>
        <v>2.578742516171511</v>
      </c>
      <c r="AD75" s="5">
        <f t="shared" si="55"/>
        <v>38.085788326339518</v>
      </c>
      <c r="AE75" s="5">
        <f t="shared" si="56"/>
        <v>2.0374140637545923</v>
      </c>
      <c r="AF75" s="5">
        <f t="shared" si="57"/>
        <v>57.109472745190082</v>
      </c>
      <c r="AG75" s="58">
        <f t="shared" si="58"/>
        <v>0</v>
      </c>
      <c r="AH75" s="46">
        <f t="shared" si="59"/>
        <v>8.1247846123194314E-2</v>
      </c>
      <c r="AI75" s="54">
        <f t="shared" si="60"/>
        <v>1.1922599676846906</v>
      </c>
      <c r="AJ75" s="50">
        <f t="shared" si="61"/>
        <v>17.600944520111042</v>
      </c>
      <c r="AK75" s="62">
        <f t="shared" si="62"/>
        <v>18.47873348402506</v>
      </c>
      <c r="AL75" s="66">
        <f t="shared" si="63"/>
        <v>43.083484085527957</v>
      </c>
      <c r="AM75" s="7">
        <v>0.04</v>
      </c>
      <c r="AN75" s="5" t="e">
        <f t="shared" si="47"/>
        <v>#DIV/0!</v>
      </c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x14ac:dyDescent="0.25">
      <c r="C76" s="5"/>
      <c r="D76" s="6" t="s">
        <v>94</v>
      </c>
      <c r="E76" s="6"/>
      <c r="F76" s="6"/>
      <c r="G76" s="11"/>
      <c r="H76" s="11"/>
      <c r="I76" s="11"/>
      <c r="J76" s="6"/>
      <c r="K76" s="6"/>
      <c r="L76" s="6"/>
      <c r="M76" s="11" t="s">
        <v>79</v>
      </c>
      <c r="N76" s="11"/>
      <c r="O76" s="11"/>
      <c r="P76" s="6"/>
      <c r="Q76" s="6"/>
      <c r="R76" s="6"/>
      <c r="S76" s="11"/>
      <c r="T76" s="11"/>
      <c r="U76" s="11"/>
      <c r="W76" s="37"/>
      <c r="X76" s="38"/>
      <c r="Y76" s="39"/>
      <c r="Z76" s="39"/>
      <c r="AA76" s="70"/>
      <c r="AB76" s="5"/>
      <c r="AC76" s="70"/>
      <c r="AD76" s="5"/>
      <c r="AE76" s="5"/>
      <c r="AF76" s="5"/>
      <c r="AG76" s="58"/>
      <c r="AH76" s="46"/>
      <c r="AI76" s="54"/>
      <c r="AJ76" s="50"/>
      <c r="AK76" s="62"/>
      <c r="AL76" s="66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 x14ac:dyDescent="0.25">
      <c r="C77" s="5"/>
      <c r="D77" s="6"/>
      <c r="E77" s="6"/>
      <c r="F77" s="6"/>
      <c r="G77" s="11"/>
      <c r="H77" s="11"/>
      <c r="I77" s="11"/>
      <c r="J77" s="6"/>
      <c r="K77" s="6"/>
      <c r="L77" s="6"/>
      <c r="M77" s="11"/>
      <c r="N77" s="11"/>
      <c r="O77" s="11"/>
      <c r="P77" s="6"/>
      <c r="Q77" s="6"/>
      <c r="R77" s="6"/>
      <c r="S77" s="11"/>
      <c r="T77" s="11"/>
      <c r="U77" s="11"/>
      <c r="W77" s="37"/>
      <c r="X77" s="38"/>
      <c r="Y77" s="39"/>
      <c r="Z77" s="39"/>
      <c r="AA77" s="70"/>
      <c r="AB77" s="5"/>
      <c r="AC77" s="70"/>
      <c r="AD77" s="5"/>
      <c r="AE77" s="5"/>
      <c r="AF77" s="5"/>
      <c r="AG77" s="58"/>
      <c r="AH77" s="46"/>
      <c r="AI77" s="54"/>
      <c r="AJ77" s="50"/>
      <c r="AK77" s="62"/>
      <c r="AL77" s="66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 x14ac:dyDescent="0.25">
      <c r="C78" s="5"/>
      <c r="D78" s="6"/>
      <c r="E78" s="6"/>
      <c r="F78" s="6"/>
      <c r="G78" s="11"/>
      <c r="H78" s="11"/>
      <c r="I78" s="11"/>
      <c r="J78" s="6"/>
      <c r="K78" s="6"/>
      <c r="L78" s="6"/>
      <c r="M78" s="11"/>
      <c r="N78" s="11"/>
      <c r="O78" s="11"/>
      <c r="P78" s="6"/>
      <c r="Q78" s="6"/>
      <c r="R78" s="6"/>
      <c r="S78" s="11"/>
      <c r="T78" s="11"/>
      <c r="U78" s="11"/>
      <c r="V78" s="36" t="s">
        <v>170</v>
      </c>
      <c r="W78" s="37">
        <f>AVERAGE(W4:W37)</f>
        <v>195.86257714591787</v>
      </c>
      <c r="X78" s="38">
        <f>AVERAGE(X4:X37)</f>
        <v>86.778787283505267</v>
      </c>
      <c r="Y78" s="39"/>
      <c r="Z78" s="39">
        <f>AVERAGE(Z4:Z37)</f>
        <v>92.314694546523128</v>
      </c>
      <c r="AA78" s="70"/>
      <c r="AB78" s="5"/>
      <c r="AC78" s="70"/>
      <c r="AD78" s="5"/>
      <c r="AE78" s="5"/>
      <c r="AF78" s="5"/>
      <c r="AG78" s="58"/>
      <c r="AH78" s="46"/>
      <c r="AI78" s="54"/>
      <c r="AJ78" s="50"/>
      <c r="AK78" s="62"/>
      <c r="AL78" s="66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 x14ac:dyDescent="0.25">
      <c r="C79" s="5"/>
      <c r="D79" s="6"/>
      <c r="E79" s="6"/>
      <c r="F79" s="6"/>
      <c r="G79" s="11"/>
      <c r="H79" s="11"/>
      <c r="I79" s="11"/>
      <c r="J79" s="6"/>
      <c r="K79" s="6"/>
      <c r="L79" s="6"/>
      <c r="M79" s="11"/>
      <c r="N79" s="11"/>
      <c r="O79" s="11"/>
      <c r="P79" s="6"/>
      <c r="Q79" s="6"/>
      <c r="R79" s="6"/>
      <c r="S79" s="11"/>
      <c r="T79" s="11"/>
      <c r="U79" s="11"/>
      <c r="V79" s="36" t="s">
        <v>171</v>
      </c>
      <c r="W79" s="37">
        <f>AVERAGE(W39:W75)</f>
        <v>102.66860338895515</v>
      </c>
      <c r="X79" s="38">
        <f>AVERAGE(X39:X75)</f>
        <v>87.436534003869781</v>
      </c>
      <c r="Y79" s="39"/>
      <c r="Z79" s="39">
        <f>AVERAGE(Z39:Z75)</f>
        <v>91.418165551973431</v>
      </c>
      <c r="AA79" s="70"/>
      <c r="AB79" s="5"/>
      <c r="AC79" s="70"/>
      <c r="AD79" s="5"/>
      <c r="AE79" s="5"/>
      <c r="AF79" s="5"/>
      <c r="AG79" s="58"/>
      <c r="AH79" s="46"/>
      <c r="AI79" s="54"/>
      <c r="AJ79" s="50"/>
      <c r="AK79" s="62"/>
      <c r="AL79" s="66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 x14ac:dyDescent="0.25">
      <c r="C80" s="5"/>
      <c r="D80" s="6"/>
      <c r="E80" s="6"/>
      <c r="F80" s="6"/>
      <c r="G80" s="11"/>
      <c r="H80" s="11"/>
      <c r="I80" s="11"/>
      <c r="J80" s="6"/>
      <c r="K80" s="6"/>
      <c r="L80" s="6"/>
      <c r="M80" s="11"/>
      <c r="N80" s="11"/>
      <c r="O80" s="11"/>
      <c r="P80" s="6"/>
      <c r="Q80" s="6"/>
      <c r="R80" s="6"/>
      <c r="S80" s="11"/>
      <c r="T80" s="11"/>
      <c r="U80" s="11"/>
      <c r="W80" s="37"/>
      <c r="X80" s="38"/>
      <c r="Y80" s="39"/>
      <c r="Z80" s="39"/>
      <c r="AA80" s="70"/>
      <c r="AB80" s="5"/>
      <c r="AC80" s="70"/>
      <c r="AD80" s="5"/>
      <c r="AE80" s="5"/>
      <c r="AF80" s="5"/>
      <c r="AG80" s="58"/>
      <c r="AH80" s="46"/>
      <c r="AI80" s="54"/>
      <c r="AJ80" s="50"/>
      <c r="AK80" s="62"/>
      <c r="AL80" s="66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3:52" x14ac:dyDescent="0.25">
      <c r="C81" s="5"/>
      <c r="D81" s="6"/>
      <c r="E81" s="6"/>
      <c r="F81" s="6"/>
      <c r="G81" s="11"/>
      <c r="H81" s="11"/>
      <c r="I81" s="11"/>
      <c r="J81" s="6"/>
      <c r="K81" s="6"/>
      <c r="L81" s="6"/>
      <c r="M81" s="11"/>
      <c r="N81" s="11"/>
      <c r="O81" s="11"/>
      <c r="P81" s="6"/>
      <c r="Q81" s="6"/>
      <c r="R81" s="6"/>
      <c r="S81" s="11"/>
      <c r="T81" s="11"/>
      <c r="U81" s="11" t="s">
        <v>97</v>
      </c>
      <c r="V81" s="35" t="s">
        <v>170</v>
      </c>
      <c r="W81" s="37">
        <f>AVERAGE(W4,W5,W6,W16,W17,W18,W31,W32,W33,W35,W36,W37,W25,W26,W27)</f>
        <v>121.45274948014749</v>
      </c>
      <c r="X81" s="38">
        <f>AVERAGE(X4,X5,X6,X16,X17,X18,X31,X32,X33,X35,X36,X37,X25,X26,X27)</f>
        <v>70.465142535883402</v>
      </c>
      <c r="Y81" s="39"/>
      <c r="Z81" s="39"/>
      <c r="AA81" s="70"/>
      <c r="AB81" s="5"/>
      <c r="AC81" s="70"/>
      <c r="AD81" s="5"/>
      <c r="AE81" s="5"/>
      <c r="AF81" s="5"/>
      <c r="AG81" s="58"/>
      <c r="AH81" s="46"/>
      <c r="AI81" s="54"/>
      <c r="AJ81" s="50"/>
      <c r="AK81" s="62"/>
      <c r="AL81" s="66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3:52" x14ac:dyDescent="0.25">
      <c r="C82" s="5"/>
      <c r="D82" s="6"/>
      <c r="E82" s="6"/>
      <c r="F82" s="6"/>
      <c r="G82" s="11"/>
      <c r="H82" s="11"/>
      <c r="I82" s="11"/>
      <c r="J82" s="6"/>
      <c r="K82" s="6"/>
      <c r="L82" s="6"/>
      <c r="M82" s="11"/>
      <c r="N82" s="11"/>
      <c r="O82" s="11"/>
      <c r="P82" s="6"/>
      <c r="Q82" s="6"/>
      <c r="R82" s="6"/>
      <c r="S82" s="11"/>
      <c r="T82" s="11"/>
      <c r="U82" s="11"/>
      <c r="V82" s="36" t="s">
        <v>171</v>
      </c>
      <c r="W82" s="37">
        <f>AVERAGE(W39,W40,W41,W47,W48,W49,W57,W58,W59,W66,W67,W68,W70,W71,W72)</f>
        <v>113.76262229908981</v>
      </c>
      <c r="X82" s="38">
        <f>AVERAGE(X39,X40,X41,X47,X48,X49,X57,X58,X59,X66,X67,X68,X70,X71,X72)</f>
        <v>78.241536426979309</v>
      </c>
      <c r="Y82" s="39"/>
      <c r="Z82" s="39"/>
      <c r="AA82" s="70"/>
      <c r="AB82" s="5"/>
      <c r="AC82" s="70"/>
      <c r="AD82" s="5"/>
      <c r="AE82" s="5"/>
      <c r="AF82" s="5"/>
      <c r="AG82" s="58"/>
      <c r="AH82" s="46"/>
      <c r="AI82" s="54"/>
      <c r="AJ82" s="50"/>
      <c r="AK82" s="62"/>
      <c r="AL82" s="66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3:52" x14ac:dyDescent="0.25">
      <c r="C83" s="5"/>
      <c r="D83" s="6"/>
      <c r="E83" s="6"/>
      <c r="F83" s="6"/>
      <c r="G83" s="11"/>
      <c r="H83" s="11"/>
      <c r="I83" s="11"/>
      <c r="J83" s="6"/>
      <c r="K83" s="6"/>
      <c r="L83" s="6"/>
      <c r="M83" s="11"/>
      <c r="N83" s="11"/>
      <c r="O83" s="11"/>
      <c r="P83" s="6"/>
      <c r="Q83" s="6"/>
      <c r="R83" s="6"/>
      <c r="S83" s="11"/>
      <c r="T83" s="11"/>
      <c r="U83" s="11"/>
      <c r="W83" s="26"/>
      <c r="X83" s="30"/>
      <c r="Z83" s="5"/>
      <c r="AA83" s="70"/>
      <c r="AB83" s="5"/>
      <c r="AC83" s="70"/>
      <c r="AD83" s="5"/>
      <c r="AE83" s="5"/>
      <c r="AF83" s="5"/>
      <c r="AG83" s="58"/>
      <c r="AH83" s="46"/>
      <c r="AI83" s="54"/>
      <c r="AJ83" s="50"/>
      <c r="AK83" s="62"/>
      <c r="AL83" s="66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3:52" x14ac:dyDescent="0.25">
      <c r="C84" s="5"/>
      <c r="D84" s="6"/>
      <c r="E84" s="6"/>
      <c r="F84" s="6"/>
      <c r="G84" s="11"/>
      <c r="H84" s="11"/>
      <c r="I84" s="11"/>
      <c r="J84" s="6"/>
      <c r="K84" s="6"/>
      <c r="L84" s="6"/>
      <c r="M84" s="11"/>
      <c r="N84" s="11"/>
      <c r="O84" s="11"/>
      <c r="P84" s="6"/>
      <c r="Q84" s="6"/>
      <c r="R84" s="6"/>
      <c r="S84" s="11"/>
      <c r="T84" s="11"/>
      <c r="U84" s="11" t="s">
        <v>172</v>
      </c>
      <c r="W84" s="26"/>
      <c r="X84" s="30"/>
      <c r="Z84" s="5"/>
      <c r="AA84" s="70"/>
      <c r="AB84" s="5"/>
      <c r="AC84" s="70"/>
      <c r="AD84" s="5"/>
      <c r="AE84" s="5"/>
      <c r="AF84" s="5"/>
      <c r="AG84" s="58"/>
      <c r="AH84" s="46"/>
      <c r="AI84" s="54"/>
      <c r="AJ84" s="50"/>
      <c r="AK84" s="62"/>
      <c r="AL84" s="66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3:52" x14ac:dyDescent="0.25">
      <c r="C85" s="5"/>
      <c r="D85" s="6"/>
      <c r="E85" s="6"/>
      <c r="F85" s="6"/>
      <c r="G85" s="11"/>
      <c r="H85" s="11"/>
      <c r="I85" s="11"/>
      <c r="J85" s="6"/>
      <c r="K85" s="6"/>
      <c r="L85" s="6"/>
      <c r="M85" s="11"/>
      <c r="N85" s="11"/>
      <c r="O85" s="11"/>
      <c r="P85" s="6"/>
      <c r="Q85" s="6"/>
      <c r="R85" s="6"/>
      <c r="S85" s="11"/>
      <c r="T85" s="11"/>
      <c r="U85" s="11"/>
      <c r="V85" s="35" t="s">
        <v>170</v>
      </c>
      <c r="W85" s="37">
        <f>AVERAGE(W31,W32,W33,W35,W36,W37)</f>
        <v>97.125716752115352</v>
      </c>
      <c r="X85" s="38">
        <f>AVERAGE(X31,X32,X33,X35,X36,X37)</f>
        <v>48.473734559856631</v>
      </c>
      <c r="Z85" s="5"/>
      <c r="AA85" s="70"/>
      <c r="AB85" s="5"/>
      <c r="AC85" s="70"/>
      <c r="AD85" s="5"/>
      <c r="AE85" s="5"/>
      <c r="AF85" s="5"/>
      <c r="AG85" s="58"/>
      <c r="AH85" s="46"/>
      <c r="AI85" s="54"/>
      <c r="AJ85" s="50"/>
      <c r="AK85" s="62"/>
      <c r="AL85" s="66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3:52" x14ac:dyDescent="0.25">
      <c r="C86" s="5"/>
      <c r="D86" s="6"/>
      <c r="E86" s="6"/>
      <c r="F86" s="6"/>
      <c r="G86" s="11"/>
      <c r="H86" s="11"/>
      <c r="I86" s="11"/>
      <c r="J86" s="6"/>
      <c r="K86" s="6"/>
      <c r="L86" s="6"/>
      <c r="M86" s="11"/>
      <c r="N86" s="11"/>
      <c r="O86" s="11"/>
      <c r="P86" s="6"/>
      <c r="Q86" s="6"/>
      <c r="R86" s="6"/>
      <c r="S86" s="11"/>
      <c r="T86" s="11"/>
      <c r="U86" s="11"/>
      <c r="V86" s="36" t="s">
        <v>171</v>
      </c>
      <c r="W86" s="37">
        <f>AVERAGE(W70,W71,W72,W66,W67,W68)</f>
        <v>91.197904696638446</v>
      </c>
      <c r="X86" s="38">
        <f>AVERAGE(X66,X67,X68,X70,X71,X72)</f>
        <v>77.366107205348882</v>
      </c>
      <c r="Z86" s="5"/>
      <c r="AA86" s="70"/>
      <c r="AB86" s="5"/>
      <c r="AC86" s="70"/>
      <c r="AD86" s="5"/>
      <c r="AE86" s="5"/>
      <c r="AF86" s="5"/>
      <c r="AG86" s="58"/>
      <c r="AH86" s="46"/>
      <c r="AI86" s="54"/>
      <c r="AJ86" s="50"/>
      <c r="AK86" s="62"/>
      <c r="AL86" s="66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3:52" x14ac:dyDescent="0.25">
      <c r="C87" s="5"/>
      <c r="D87" s="6"/>
      <c r="E87" s="6"/>
      <c r="F87" s="6"/>
      <c r="G87" s="11"/>
      <c r="H87" s="11"/>
      <c r="I87" s="11"/>
      <c r="J87" s="6"/>
      <c r="K87" s="6"/>
      <c r="L87" s="6"/>
      <c r="M87" s="11"/>
      <c r="N87" s="11"/>
      <c r="O87" s="11"/>
      <c r="P87" s="6"/>
      <c r="Q87" s="6"/>
      <c r="R87" s="6"/>
      <c r="S87" s="11"/>
      <c r="T87" s="11"/>
      <c r="U87" s="11"/>
      <c r="W87" s="26"/>
      <c r="X87" s="30"/>
      <c r="Z87" s="5"/>
      <c r="AA87" s="70"/>
      <c r="AB87" s="5"/>
      <c r="AC87" s="70"/>
      <c r="AD87" s="5"/>
      <c r="AE87" s="5"/>
      <c r="AF87" s="5"/>
      <c r="AG87" s="58"/>
      <c r="AH87" s="46"/>
      <c r="AI87" s="54"/>
      <c r="AJ87" s="50"/>
      <c r="AK87" s="62"/>
      <c r="AL87" s="66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3:52" x14ac:dyDescent="0.25">
      <c r="C88" s="5"/>
      <c r="D88" s="6"/>
      <c r="E88" s="6"/>
      <c r="F88" s="6"/>
      <c r="G88" s="11"/>
      <c r="H88" s="11"/>
      <c r="I88" s="11"/>
      <c r="J88" s="6"/>
      <c r="K88" s="6"/>
      <c r="L88" s="6"/>
      <c r="M88" s="11"/>
      <c r="N88" s="11"/>
      <c r="O88" s="11"/>
      <c r="P88" s="6"/>
      <c r="Q88" s="6"/>
      <c r="R88" s="6"/>
      <c r="S88" s="11"/>
      <c r="T88" s="11"/>
      <c r="U88" s="11"/>
      <c r="W88" s="26"/>
      <c r="X88" s="30"/>
      <c r="Z88" s="5"/>
      <c r="AA88" s="70"/>
      <c r="AB88" s="5"/>
      <c r="AC88" s="70"/>
      <c r="AD88" s="5"/>
      <c r="AE88" s="5"/>
      <c r="AF88" s="5"/>
      <c r="AG88" s="58"/>
      <c r="AH88" s="46"/>
      <c r="AI88" s="54"/>
      <c r="AJ88" s="50"/>
      <c r="AK88" s="62"/>
      <c r="AL88" s="66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3:52" x14ac:dyDescent="0.25">
      <c r="C89" s="5"/>
      <c r="D89" s="6"/>
      <c r="E89" s="6"/>
      <c r="F89" s="6"/>
      <c r="G89" s="11"/>
      <c r="H89" s="11"/>
      <c r="I89" s="11"/>
      <c r="J89" s="6"/>
      <c r="K89" s="6"/>
      <c r="L89" s="6"/>
      <c r="M89" s="11"/>
      <c r="N89" s="11"/>
      <c r="O89" s="11"/>
      <c r="P89" s="6"/>
      <c r="Q89" s="6"/>
      <c r="R89" s="6"/>
      <c r="S89" s="11"/>
      <c r="T89" s="11"/>
      <c r="U89" s="11"/>
      <c r="W89" s="26"/>
      <c r="X89" s="30"/>
      <c r="Z89" s="5"/>
      <c r="AA89" s="70"/>
      <c r="AB89" s="5"/>
      <c r="AC89" s="70"/>
      <c r="AD89" s="5"/>
      <c r="AE89" s="5"/>
      <c r="AF89" s="5"/>
      <c r="AG89" s="58"/>
      <c r="AH89" s="46"/>
      <c r="AI89" s="54"/>
      <c r="AJ89" s="50"/>
      <c r="AK89" s="62"/>
      <c r="AL89" s="66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3:52" x14ac:dyDescent="0.25">
      <c r="C90" s="5"/>
      <c r="D90" s="6"/>
      <c r="E90" s="6"/>
      <c r="F90" s="6"/>
      <c r="G90" s="11"/>
      <c r="H90" s="11"/>
      <c r="I90" s="11"/>
      <c r="J90" s="6"/>
      <c r="K90" s="6"/>
      <c r="L90" s="6"/>
      <c r="M90" s="11"/>
      <c r="N90" s="11"/>
      <c r="O90" s="11"/>
      <c r="P90" s="6"/>
      <c r="Q90" s="6"/>
      <c r="R90" s="6"/>
      <c r="S90" s="11"/>
      <c r="T90" s="11"/>
      <c r="U90" s="11"/>
      <c r="W90" s="26"/>
      <c r="X90" s="30"/>
      <c r="Z90" s="5"/>
      <c r="AA90" s="70"/>
      <c r="AB90" s="5"/>
      <c r="AC90" s="70"/>
      <c r="AD90" s="5"/>
      <c r="AE90" s="5"/>
      <c r="AF90" s="5"/>
      <c r="AG90" s="58"/>
      <c r="AH90" s="46"/>
      <c r="AI90" s="54"/>
      <c r="AJ90" s="50"/>
      <c r="AK90" s="62"/>
      <c r="AL90" s="66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3:52" x14ac:dyDescent="0.25">
      <c r="C91" s="5"/>
      <c r="D91" s="6"/>
      <c r="E91" s="6"/>
      <c r="F91" s="6"/>
      <c r="G91" s="11"/>
      <c r="H91" s="11"/>
      <c r="I91" s="11"/>
      <c r="J91" s="6"/>
      <c r="K91" s="6"/>
      <c r="L91" s="6"/>
      <c r="M91" s="11"/>
      <c r="N91" s="11"/>
      <c r="O91" s="11"/>
      <c r="P91" s="6"/>
      <c r="Q91" s="6"/>
      <c r="R91" s="6"/>
      <c r="S91" s="11"/>
      <c r="T91" s="11"/>
      <c r="U91" s="11"/>
      <c r="W91" s="26"/>
      <c r="X91" s="30"/>
      <c r="Z91" s="5"/>
      <c r="AA91" s="70"/>
      <c r="AB91" s="5"/>
      <c r="AC91" s="70"/>
      <c r="AD91" s="5"/>
      <c r="AE91" s="5"/>
      <c r="AF91" s="5"/>
      <c r="AG91" s="58"/>
      <c r="AH91" s="46"/>
      <c r="AI91" s="54"/>
      <c r="AJ91" s="50"/>
      <c r="AK91" s="62"/>
      <c r="AL91" s="66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3:52" x14ac:dyDescent="0.25">
      <c r="C92" s="5"/>
      <c r="D92" s="6"/>
      <c r="E92" s="6"/>
      <c r="F92" s="6"/>
      <c r="G92" s="11"/>
      <c r="H92" s="11"/>
      <c r="I92" s="11"/>
      <c r="J92" s="6"/>
      <c r="K92" s="6"/>
      <c r="L92" s="6"/>
      <c r="M92" s="11"/>
      <c r="N92" s="11"/>
      <c r="O92" s="11"/>
      <c r="P92" s="6"/>
      <c r="Q92" s="6"/>
      <c r="R92" s="6"/>
      <c r="S92" s="11"/>
      <c r="T92" s="11"/>
      <c r="U92" s="11"/>
      <c r="W92" s="26"/>
      <c r="X92" s="30"/>
      <c r="Z92" s="5"/>
      <c r="AA92" s="70"/>
      <c r="AB92" s="5"/>
      <c r="AC92" s="70"/>
      <c r="AD92" s="5"/>
      <c r="AE92" s="5"/>
      <c r="AF92" s="5"/>
      <c r="AG92" s="58"/>
      <c r="AH92" s="46"/>
      <c r="AI92" s="54"/>
      <c r="AJ92" s="50"/>
      <c r="AK92" s="62"/>
      <c r="AL92" s="66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3:52" x14ac:dyDescent="0.25">
      <c r="C93" s="5"/>
      <c r="D93" s="6"/>
      <c r="E93" s="6"/>
      <c r="F93" s="6"/>
      <c r="G93" s="11"/>
      <c r="H93" s="11"/>
      <c r="I93" s="11"/>
      <c r="J93" s="6"/>
      <c r="K93" s="6"/>
      <c r="L93" s="6"/>
      <c r="M93" s="11"/>
      <c r="N93" s="11"/>
      <c r="O93" s="11"/>
      <c r="P93" s="6"/>
      <c r="Q93" s="6"/>
      <c r="R93" s="6"/>
      <c r="S93" s="11"/>
      <c r="T93" s="11"/>
      <c r="U93" s="11"/>
      <c r="W93" s="26"/>
      <c r="X93" s="30"/>
      <c r="Z93" s="5"/>
      <c r="AA93" s="70"/>
      <c r="AB93" s="5"/>
      <c r="AC93" s="70"/>
      <c r="AD93" s="5"/>
      <c r="AE93" s="5"/>
      <c r="AF93" s="5"/>
      <c r="AG93" s="58"/>
      <c r="AH93" s="46"/>
      <c r="AI93" s="54"/>
      <c r="AJ93" s="50"/>
      <c r="AK93" s="62"/>
      <c r="AL93" s="66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3:52" x14ac:dyDescent="0.25">
      <c r="C94" s="5"/>
      <c r="D94" s="6"/>
      <c r="E94" s="6"/>
      <c r="F94" s="6"/>
      <c r="G94" s="11"/>
      <c r="H94" s="11"/>
      <c r="I94" s="11"/>
      <c r="J94" s="6"/>
      <c r="K94" s="6"/>
      <c r="L94" s="6"/>
      <c r="M94" s="11"/>
      <c r="N94" s="11"/>
      <c r="O94" s="11"/>
      <c r="P94" s="6"/>
      <c r="Q94" s="6"/>
      <c r="R94" s="6"/>
      <c r="S94" s="11"/>
      <c r="T94" s="11"/>
      <c r="U94" s="11"/>
      <c r="W94" s="26"/>
      <c r="X94" s="30"/>
      <c r="Z94" s="5"/>
      <c r="AA94" s="70"/>
      <c r="AB94" s="5"/>
      <c r="AC94" s="70"/>
      <c r="AD94" s="5"/>
      <c r="AE94" s="5"/>
      <c r="AF94" s="5"/>
      <c r="AG94" s="58"/>
      <c r="AH94" s="46"/>
      <c r="AI94" s="54"/>
      <c r="AJ94" s="50"/>
      <c r="AK94" s="62"/>
      <c r="AL94" s="66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3:52" x14ac:dyDescent="0.25">
      <c r="C95" s="5"/>
      <c r="D95" s="6"/>
      <c r="E95" s="6"/>
      <c r="F95" s="6"/>
      <c r="G95" s="11"/>
      <c r="H95" s="11"/>
      <c r="I95" s="11"/>
      <c r="J95" s="6"/>
      <c r="K95" s="6"/>
      <c r="L95" s="6"/>
      <c r="M95" s="11"/>
      <c r="N95" s="11"/>
      <c r="O95" s="11"/>
      <c r="P95" s="6"/>
      <c r="Q95" s="6"/>
      <c r="R95" s="6"/>
      <c r="S95" s="11"/>
      <c r="T95" s="11"/>
      <c r="U95" s="11"/>
      <c r="W95" s="26"/>
      <c r="X95" s="30"/>
      <c r="Z95" s="5"/>
      <c r="AA95" s="70"/>
      <c r="AB95" s="5"/>
      <c r="AC95" s="70"/>
      <c r="AD95" s="5"/>
      <c r="AE95" s="5"/>
      <c r="AF95" s="5"/>
      <c r="AG95" s="58"/>
      <c r="AH95" s="46"/>
      <c r="AI95" s="54"/>
      <c r="AJ95" s="50"/>
      <c r="AK95" s="62"/>
      <c r="AL95" s="66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3:52" x14ac:dyDescent="0.25">
      <c r="C96" s="5"/>
      <c r="D96" s="6"/>
      <c r="E96" s="6"/>
      <c r="F96" s="6"/>
      <c r="G96" s="11"/>
      <c r="H96" s="11"/>
      <c r="I96" s="11"/>
      <c r="J96" s="6"/>
      <c r="K96" s="6"/>
      <c r="L96" s="6"/>
      <c r="M96" s="11"/>
      <c r="N96" s="11"/>
      <c r="O96" s="11"/>
      <c r="P96" s="6"/>
      <c r="Q96" s="6"/>
      <c r="R96" s="6"/>
      <c r="S96" s="11"/>
      <c r="T96" s="11"/>
      <c r="U96" s="11"/>
      <c r="W96" s="26"/>
      <c r="X96" s="30"/>
      <c r="Z96" s="5"/>
      <c r="AA96" s="70"/>
      <c r="AB96" s="5"/>
      <c r="AC96" s="70"/>
      <c r="AD96" s="5"/>
      <c r="AE96" s="5"/>
      <c r="AF96" s="5"/>
      <c r="AG96" s="58"/>
      <c r="AH96" s="46"/>
      <c r="AI96" s="54"/>
      <c r="AJ96" s="50"/>
      <c r="AK96" s="62"/>
      <c r="AL96" s="66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3:52" x14ac:dyDescent="0.25">
      <c r="C97" s="5"/>
      <c r="D97" s="6"/>
      <c r="E97" s="6"/>
      <c r="F97" s="6"/>
      <c r="G97" s="11"/>
      <c r="H97" s="11"/>
      <c r="I97" s="11"/>
      <c r="J97" s="6"/>
      <c r="K97" s="6"/>
      <c r="L97" s="6"/>
      <c r="M97" s="11"/>
      <c r="N97" s="11"/>
      <c r="O97" s="11"/>
      <c r="P97" s="6"/>
      <c r="Q97" s="6"/>
      <c r="R97" s="6"/>
      <c r="S97" s="11"/>
      <c r="T97" s="11"/>
      <c r="U97" s="11"/>
      <c r="W97" s="26"/>
      <c r="X97" s="30"/>
      <c r="Z97" s="5"/>
      <c r="AA97" s="70"/>
      <c r="AB97" s="5"/>
      <c r="AC97" s="70"/>
      <c r="AD97" s="5"/>
      <c r="AE97" s="5"/>
      <c r="AF97" s="5"/>
      <c r="AG97" s="58"/>
      <c r="AH97" s="46"/>
      <c r="AI97" s="54"/>
      <c r="AJ97" s="50"/>
      <c r="AK97" s="62"/>
      <c r="AL97" s="66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3:52" x14ac:dyDescent="0.25">
      <c r="C98" s="5"/>
      <c r="D98" s="6"/>
      <c r="E98" s="6"/>
      <c r="F98" s="6"/>
      <c r="G98" s="11"/>
      <c r="H98" s="11"/>
      <c r="I98" s="11"/>
      <c r="J98" s="6"/>
      <c r="K98" s="6"/>
      <c r="L98" s="6"/>
      <c r="M98" s="11"/>
      <c r="N98" s="11"/>
      <c r="O98" s="11"/>
      <c r="P98" s="6"/>
      <c r="Q98" s="6"/>
      <c r="R98" s="6"/>
      <c r="S98" s="11"/>
      <c r="T98" s="11"/>
      <c r="U98" s="11"/>
      <c r="W98" s="26"/>
      <c r="X98" s="30"/>
      <c r="Z98" s="5"/>
      <c r="AA98" s="70"/>
      <c r="AB98" s="5"/>
      <c r="AC98" s="70"/>
      <c r="AD98" s="5"/>
      <c r="AE98" s="5"/>
      <c r="AF98" s="5"/>
      <c r="AG98" s="58"/>
      <c r="AH98" s="46"/>
      <c r="AI98" s="54"/>
      <c r="AJ98" s="50"/>
      <c r="AK98" s="62"/>
      <c r="AL98" s="66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3:52" x14ac:dyDescent="0.25">
      <c r="C99" s="5"/>
      <c r="D99" s="6"/>
      <c r="E99" s="6"/>
      <c r="F99" s="6"/>
      <c r="G99" s="11"/>
      <c r="H99" s="11"/>
      <c r="I99" s="11"/>
      <c r="J99" s="6"/>
      <c r="K99" s="6"/>
      <c r="L99" s="6"/>
      <c r="M99" s="11"/>
      <c r="N99" s="11"/>
      <c r="O99" s="11"/>
      <c r="P99" s="6"/>
      <c r="Q99" s="6"/>
      <c r="R99" s="6"/>
      <c r="S99" s="11"/>
      <c r="T99" s="11"/>
      <c r="U99" s="11"/>
      <c r="W99" s="26"/>
      <c r="X99" s="30"/>
      <c r="Z99" s="5"/>
      <c r="AA99" s="70"/>
      <c r="AB99" s="5"/>
      <c r="AC99" s="70"/>
      <c r="AD99" s="5"/>
      <c r="AE99" s="5"/>
      <c r="AF99" s="5"/>
      <c r="AG99" s="58"/>
      <c r="AH99" s="46"/>
      <c r="AI99" s="54"/>
      <c r="AJ99" s="50"/>
      <c r="AK99" s="62"/>
      <c r="AL99" s="66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3:52" x14ac:dyDescent="0.25">
      <c r="C100" s="5"/>
      <c r="D100" s="6"/>
      <c r="E100" s="6"/>
      <c r="F100" s="6"/>
      <c r="G100" s="11"/>
      <c r="H100" s="11"/>
      <c r="I100" s="11"/>
      <c r="J100" s="6"/>
      <c r="K100" s="6"/>
      <c r="L100" s="6"/>
      <c r="M100" s="11"/>
      <c r="N100" s="11"/>
      <c r="O100" s="11"/>
      <c r="P100" s="6"/>
      <c r="Q100" s="6"/>
      <c r="R100" s="6"/>
      <c r="S100" s="11"/>
      <c r="T100" s="11"/>
      <c r="U100" s="11"/>
      <c r="W100" s="26"/>
      <c r="X100" s="30"/>
      <c r="Z100" s="5"/>
      <c r="AA100" s="70"/>
      <c r="AB100" s="5"/>
      <c r="AC100" s="70"/>
      <c r="AD100" s="5"/>
      <c r="AE100" s="5"/>
      <c r="AF100" s="5"/>
      <c r="AG100" s="58"/>
      <c r="AH100" s="46"/>
      <c r="AI100" s="54"/>
      <c r="AJ100" s="50"/>
      <c r="AK100" s="62"/>
      <c r="AL100" s="66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3:52" x14ac:dyDescent="0.25">
      <c r="C101" s="5"/>
      <c r="D101" s="6"/>
      <c r="E101" s="6"/>
      <c r="F101" s="6"/>
      <c r="G101" s="11"/>
      <c r="H101" s="11"/>
      <c r="I101" s="11"/>
      <c r="J101" s="6"/>
      <c r="K101" s="6"/>
      <c r="L101" s="6"/>
      <c r="M101" s="11"/>
      <c r="N101" s="11"/>
      <c r="O101" s="11"/>
      <c r="P101" s="6"/>
      <c r="Q101" s="6"/>
      <c r="R101" s="6"/>
      <c r="S101" s="11"/>
      <c r="T101" s="11"/>
      <c r="U101" s="11"/>
      <c r="W101" s="26"/>
      <c r="X101" s="30"/>
      <c r="Z101" s="5"/>
      <c r="AA101" s="70"/>
      <c r="AB101" s="5"/>
      <c r="AC101" s="70"/>
      <c r="AD101" s="5"/>
      <c r="AE101" s="5"/>
      <c r="AF101" s="5"/>
      <c r="AG101" s="58"/>
      <c r="AH101" s="46"/>
      <c r="AI101" s="54"/>
      <c r="AJ101" s="50"/>
      <c r="AK101" s="62"/>
      <c r="AL101" s="66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3:52" x14ac:dyDescent="0.25">
      <c r="C102" s="5"/>
      <c r="D102" s="6"/>
      <c r="E102" s="6"/>
      <c r="F102" s="6"/>
      <c r="G102" s="11"/>
      <c r="H102" s="11"/>
      <c r="I102" s="11"/>
      <c r="J102" s="6"/>
      <c r="K102" s="6"/>
      <c r="L102" s="6"/>
      <c r="M102" s="11"/>
      <c r="N102" s="11"/>
      <c r="O102" s="11"/>
      <c r="P102" s="6"/>
      <c r="Q102" s="6"/>
      <c r="R102" s="6"/>
      <c r="S102" s="11"/>
      <c r="T102" s="11"/>
      <c r="U102" s="11"/>
      <c r="W102" s="26"/>
      <c r="X102" s="30"/>
      <c r="Z102" s="5"/>
      <c r="AA102" s="70"/>
      <c r="AB102" s="5"/>
      <c r="AC102" s="70"/>
      <c r="AD102" s="5"/>
      <c r="AE102" s="5"/>
      <c r="AF102" s="5"/>
      <c r="AG102" s="58"/>
      <c r="AH102" s="46"/>
      <c r="AI102" s="54"/>
      <c r="AJ102" s="50"/>
      <c r="AK102" s="62"/>
      <c r="AL102" s="66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3:52" x14ac:dyDescent="0.25">
      <c r="C103" s="5"/>
      <c r="D103" s="6"/>
      <c r="E103" s="6"/>
      <c r="F103" s="6"/>
      <c r="G103" s="11"/>
      <c r="H103" s="11"/>
      <c r="I103" s="11"/>
      <c r="J103" s="6"/>
      <c r="K103" s="6"/>
      <c r="L103" s="6"/>
      <c r="M103" s="11"/>
      <c r="N103" s="11"/>
      <c r="O103" s="11"/>
      <c r="P103" s="6"/>
      <c r="Q103" s="6"/>
      <c r="R103" s="6"/>
      <c r="S103" s="11"/>
      <c r="T103" s="11"/>
      <c r="U103" s="11"/>
      <c r="W103" s="26"/>
      <c r="X103" s="30"/>
      <c r="Z103" s="5"/>
      <c r="AA103" s="70"/>
      <c r="AB103" s="5"/>
      <c r="AC103" s="70"/>
      <c r="AD103" s="5"/>
      <c r="AE103" s="5"/>
      <c r="AF103" s="5"/>
      <c r="AG103" s="58"/>
      <c r="AH103" s="46"/>
      <c r="AI103" s="54"/>
      <c r="AJ103" s="50"/>
      <c r="AK103" s="62"/>
      <c r="AL103" s="66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3:52" x14ac:dyDescent="0.25">
      <c r="C104" s="5"/>
      <c r="D104" s="6"/>
      <c r="E104" s="6"/>
      <c r="F104" s="6"/>
      <c r="G104" s="11"/>
      <c r="H104" s="11"/>
      <c r="I104" s="11"/>
      <c r="J104" s="6"/>
      <c r="K104" s="6"/>
      <c r="L104" s="6"/>
      <c r="M104" s="11"/>
      <c r="N104" s="11"/>
      <c r="O104" s="11"/>
      <c r="P104" s="6"/>
      <c r="Q104" s="6"/>
      <c r="R104" s="6"/>
      <c r="S104" s="11"/>
      <c r="T104" s="11"/>
      <c r="U104" s="11"/>
      <c r="W104" s="26"/>
      <c r="X104" s="30"/>
      <c r="Z104" s="5"/>
      <c r="AA104" s="70"/>
      <c r="AB104" s="5"/>
      <c r="AC104" s="70"/>
      <c r="AD104" s="5"/>
      <c r="AE104" s="5"/>
      <c r="AF104" s="5"/>
      <c r="AG104" s="58"/>
      <c r="AH104" s="46"/>
      <c r="AI104" s="54"/>
      <c r="AJ104" s="50"/>
      <c r="AK104" s="62"/>
      <c r="AL104" s="66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3:52" x14ac:dyDescent="0.25">
      <c r="C105" s="5"/>
      <c r="D105" s="6"/>
      <c r="E105" s="6"/>
      <c r="F105" s="6"/>
      <c r="G105" s="11"/>
      <c r="H105" s="11"/>
      <c r="I105" s="11"/>
      <c r="J105" s="6"/>
      <c r="K105" s="6"/>
      <c r="L105" s="6"/>
      <c r="M105" s="11"/>
      <c r="N105" s="11"/>
      <c r="O105" s="11"/>
      <c r="P105" s="6"/>
      <c r="Q105" s="6"/>
      <c r="R105" s="6"/>
      <c r="S105" s="11"/>
      <c r="T105" s="11"/>
      <c r="U105" s="11"/>
      <c r="W105" s="26"/>
      <c r="X105" s="30"/>
      <c r="Z105" s="5"/>
      <c r="AA105" s="70"/>
      <c r="AB105" s="5"/>
      <c r="AC105" s="70"/>
      <c r="AD105" s="5"/>
      <c r="AE105" s="5"/>
      <c r="AF105" s="5"/>
      <c r="AG105" s="58"/>
      <c r="AH105" s="46"/>
      <c r="AI105" s="54"/>
      <c r="AJ105" s="50"/>
      <c r="AK105" s="62"/>
      <c r="AL105" s="66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3:52" x14ac:dyDescent="0.25">
      <c r="C106" s="5"/>
      <c r="D106" s="6"/>
      <c r="E106" s="6"/>
      <c r="F106" s="6"/>
      <c r="G106" s="11"/>
      <c r="H106" s="11"/>
      <c r="I106" s="11"/>
      <c r="J106" s="6"/>
      <c r="K106" s="6"/>
      <c r="L106" s="6"/>
      <c r="M106" s="11"/>
      <c r="N106" s="11"/>
      <c r="O106" s="11"/>
      <c r="P106" s="6"/>
      <c r="Q106" s="6"/>
      <c r="R106" s="6"/>
      <c r="S106" s="11"/>
      <c r="T106" s="11"/>
      <c r="U106" s="11"/>
      <c r="W106" s="26"/>
      <c r="X106" s="30"/>
      <c r="Z106" s="5"/>
      <c r="AA106" s="70"/>
      <c r="AB106" s="5"/>
      <c r="AC106" s="70"/>
      <c r="AD106" s="5"/>
      <c r="AE106" s="5"/>
      <c r="AF106" s="5"/>
      <c r="AG106" s="58"/>
      <c r="AH106" s="46"/>
      <c r="AI106" s="54"/>
      <c r="AJ106" s="50"/>
      <c r="AK106" s="62"/>
      <c r="AL106" s="66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3:52" x14ac:dyDescent="0.25">
      <c r="C107" s="5"/>
      <c r="D107" s="6"/>
      <c r="E107" s="6"/>
      <c r="F107" s="6"/>
      <c r="G107" s="11"/>
      <c r="H107" s="11"/>
      <c r="I107" s="11"/>
      <c r="J107" s="6"/>
      <c r="K107" s="6"/>
      <c r="L107" s="6"/>
      <c r="M107" s="11"/>
      <c r="N107" s="11"/>
      <c r="O107" s="11"/>
      <c r="P107" s="6"/>
      <c r="Q107" s="6"/>
      <c r="R107" s="6"/>
      <c r="S107" s="11"/>
      <c r="T107" s="11"/>
      <c r="U107" s="11"/>
      <c r="W107" s="26"/>
      <c r="X107" s="30"/>
      <c r="Z107" s="5"/>
      <c r="AA107" s="70"/>
      <c r="AB107" s="5"/>
      <c r="AC107" s="70"/>
      <c r="AD107" s="5"/>
      <c r="AE107" s="5"/>
      <c r="AF107" s="5"/>
      <c r="AG107" s="58"/>
      <c r="AH107" s="46"/>
      <c r="AI107" s="54"/>
      <c r="AJ107" s="50"/>
      <c r="AK107" s="62"/>
      <c r="AL107" s="66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P1" workbookViewId="0">
      <selection activeCell="AB1" sqref="AB1"/>
    </sheetView>
  </sheetViews>
  <sheetFormatPr defaultRowHeight="15.75" x14ac:dyDescent="0.25"/>
  <cols>
    <col min="3" max="3" width="17.625" customWidth="1"/>
    <col min="5" max="5" width="16.75" customWidth="1"/>
    <col min="6" max="6" width="30.875" customWidth="1"/>
    <col min="7" max="7" width="11.875" customWidth="1"/>
    <col min="8" max="8" width="16.75" customWidth="1"/>
    <col min="9" max="9" width="33.875" customWidth="1"/>
    <col min="11" max="11" width="18.875" customWidth="1"/>
    <col min="12" max="12" width="32.375" customWidth="1"/>
    <col min="14" max="14" width="21.375" customWidth="1"/>
    <col min="15" max="15" width="35.125" customWidth="1"/>
    <col min="17" max="17" width="23.875" customWidth="1"/>
    <col min="18" max="18" width="30.875" customWidth="1"/>
    <col min="19" max="19" width="10.375" customWidth="1"/>
    <col min="20" max="20" width="19.875" customWidth="1"/>
    <col min="21" max="21" width="34" customWidth="1"/>
  </cols>
  <sheetData>
    <row r="1" spans="1:28" x14ac:dyDescent="0.25">
      <c r="A1" t="s">
        <v>77</v>
      </c>
      <c r="B1" t="s">
        <v>204</v>
      </c>
      <c r="C1" t="s">
        <v>82</v>
      </c>
      <c r="D1" t="s">
        <v>72</v>
      </c>
      <c r="E1" t="s">
        <v>90</v>
      </c>
      <c r="F1" t="s">
        <v>173</v>
      </c>
      <c r="G1" t="s">
        <v>73</v>
      </c>
      <c r="H1" t="s">
        <v>81</v>
      </c>
      <c r="I1" t="s">
        <v>174</v>
      </c>
      <c r="J1" t="s">
        <v>74</v>
      </c>
      <c r="K1" t="s">
        <v>83</v>
      </c>
      <c r="L1" t="s">
        <v>175</v>
      </c>
      <c r="M1" t="s">
        <v>75</v>
      </c>
      <c r="N1" t="s">
        <v>84</v>
      </c>
      <c r="O1" t="s">
        <v>176</v>
      </c>
      <c r="P1" t="s">
        <v>71</v>
      </c>
      <c r="Q1" t="s">
        <v>80</v>
      </c>
      <c r="R1" t="s">
        <v>177</v>
      </c>
      <c r="S1" t="s">
        <v>76</v>
      </c>
      <c r="T1" t="s">
        <v>85</v>
      </c>
      <c r="U1" t="s">
        <v>178</v>
      </c>
      <c r="V1" t="s">
        <v>77</v>
      </c>
      <c r="W1" t="s">
        <v>98</v>
      </c>
      <c r="X1" t="s">
        <v>95</v>
      </c>
      <c r="Z1" t="s">
        <v>96</v>
      </c>
      <c r="AB1" t="s">
        <v>205</v>
      </c>
    </row>
    <row r="2" spans="1:28" x14ac:dyDescent="0.25">
      <c r="A2" t="s">
        <v>199</v>
      </c>
      <c r="B2">
        <v>5</v>
      </c>
      <c r="C2">
        <v>5</v>
      </c>
      <c r="D2">
        <v>139.9</v>
      </c>
      <c r="E2">
        <v>2795.8920000000003</v>
      </c>
      <c r="F2">
        <v>139.51556886227547</v>
      </c>
      <c r="G2">
        <v>17.329999999999998</v>
      </c>
      <c r="H2">
        <v>345.76059999999995</v>
      </c>
      <c r="I2">
        <v>28.445956396544631</v>
      </c>
      <c r="J2">
        <v>7.4489999999999998</v>
      </c>
      <c r="K2">
        <v>144.39399999999998</v>
      </c>
      <c r="L2">
        <v>3.6929411764705877</v>
      </c>
      <c r="M2">
        <v>6.4290000000000003</v>
      </c>
      <c r="N2">
        <v>116.82400000000003</v>
      </c>
      <c r="O2">
        <v>5.0815137016093965</v>
      </c>
      <c r="P2">
        <v>0</v>
      </c>
      <c r="Q2">
        <v>0</v>
      </c>
      <c r="R2">
        <v>0</v>
      </c>
      <c r="S2">
        <v>1.929</v>
      </c>
      <c r="T2">
        <v>38.58</v>
      </c>
      <c r="U2">
        <v>1.4044412085911904</v>
      </c>
      <c r="V2" t="s">
        <v>179</v>
      </c>
      <c r="W2">
        <v>178.14042134549126</v>
      </c>
      <c r="X2">
        <v>99.211610033262829</v>
      </c>
      <c r="Z2">
        <v>173.05890764388187</v>
      </c>
    </row>
    <row r="3" spans="1:28" x14ac:dyDescent="0.25">
      <c r="A3" t="s">
        <v>199</v>
      </c>
      <c r="B3">
        <v>20</v>
      </c>
      <c r="C3">
        <v>5.0049999999999999</v>
      </c>
      <c r="D3">
        <v>44.76</v>
      </c>
      <c r="E3">
        <v>892.19980019980005</v>
      </c>
      <c r="F3">
        <v>44.520948113762479</v>
      </c>
      <c r="G3">
        <v>16.940000000000001</v>
      </c>
      <c r="H3">
        <v>337.62297702297707</v>
      </c>
      <c r="I3">
        <v>27.776468697900214</v>
      </c>
      <c r="J3">
        <v>5.8520000000000003</v>
      </c>
      <c r="K3">
        <v>112.34165834165834</v>
      </c>
      <c r="L3">
        <v>2.8731881928812877</v>
      </c>
      <c r="M3">
        <v>5.5129999999999999</v>
      </c>
      <c r="N3">
        <v>98.405594405594414</v>
      </c>
      <c r="O3">
        <v>4.2803651329097185</v>
      </c>
      <c r="P3">
        <v>11.73</v>
      </c>
      <c r="Q3">
        <v>234.36563436563438</v>
      </c>
      <c r="R3">
        <v>26.059929692249931</v>
      </c>
      <c r="S3">
        <v>1.0920000000000001</v>
      </c>
      <c r="T3">
        <v>21.81818181818182</v>
      </c>
      <c r="U3">
        <v>0.79425488963166435</v>
      </c>
      <c r="V3" t="s">
        <v>180</v>
      </c>
      <c r="W3">
        <v>106.30515471933528</v>
      </c>
      <c r="X3">
        <v>74.738586616254437</v>
      </c>
      <c r="Z3">
        <v>102.02478958642557</v>
      </c>
    </row>
    <row r="4" spans="1:28" x14ac:dyDescent="0.25">
      <c r="A4" t="s">
        <v>199</v>
      </c>
      <c r="B4">
        <v>40</v>
      </c>
      <c r="C4">
        <v>5.0179999999999998</v>
      </c>
      <c r="D4">
        <v>65</v>
      </c>
      <c r="E4">
        <v>1293.2363491430849</v>
      </c>
      <c r="F4">
        <v>64.532751953247754</v>
      </c>
      <c r="G4">
        <v>39.19</v>
      </c>
      <c r="H4">
        <v>780.1520526106018</v>
      </c>
      <c r="I4">
        <v>64.183632464878798</v>
      </c>
      <c r="J4">
        <v>9.3049999999999997</v>
      </c>
      <c r="K4">
        <v>180.86289358310083</v>
      </c>
      <c r="L4">
        <v>4.6256494522532181</v>
      </c>
      <c r="M4">
        <v>6.3559999999999999</v>
      </c>
      <c r="N4">
        <v>114.95017935432445</v>
      </c>
      <c r="O4">
        <v>5.0000078014060225</v>
      </c>
      <c r="P4">
        <v>21.27</v>
      </c>
      <c r="Q4">
        <v>423.87405340773216</v>
      </c>
      <c r="R4">
        <v>47.132029659866433</v>
      </c>
      <c r="S4">
        <v>1.6779999999999999</v>
      </c>
      <c r="T4">
        <v>33.439617377441209</v>
      </c>
      <c r="U4">
        <v>1.2173140654328798</v>
      </c>
      <c r="V4" t="s">
        <v>181</v>
      </c>
      <c r="W4">
        <v>186.6913853970851</v>
      </c>
      <c r="X4">
        <v>74.101995321068401</v>
      </c>
      <c r="Z4">
        <v>181.69137759567909</v>
      </c>
    </row>
    <row r="5" spans="1:28" x14ac:dyDescent="0.25">
      <c r="A5" t="s">
        <v>199</v>
      </c>
      <c r="B5">
        <v>60</v>
      </c>
      <c r="C5">
        <v>5.0039999999999996</v>
      </c>
      <c r="D5">
        <v>75.44</v>
      </c>
      <c r="E5">
        <v>1505.4876099120704</v>
      </c>
      <c r="F5">
        <v>75.124132231141246</v>
      </c>
      <c r="G5">
        <v>42.42</v>
      </c>
      <c r="H5">
        <v>846.8830935251799</v>
      </c>
      <c r="I5">
        <v>69.673639944482105</v>
      </c>
      <c r="J5">
        <v>7.4329999999999998</v>
      </c>
      <c r="K5">
        <v>143.9588329336531</v>
      </c>
      <c r="L5">
        <v>3.6818115839808976</v>
      </c>
      <c r="M5">
        <v>6.5860000000000003</v>
      </c>
      <c r="N5">
        <v>119.86810551558754</v>
      </c>
      <c r="O5">
        <v>5.2139236848885409</v>
      </c>
      <c r="P5">
        <v>13.76</v>
      </c>
      <c r="Q5">
        <v>274.98001598721027</v>
      </c>
      <c r="R5">
        <v>30.575983986717226</v>
      </c>
      <c r="S5">
        <v>1.9610000000000001</v>
      </c>
      <c r="T5">
        <v>39.188649080735416</v>
      </c>
      <c r="U5">
        <v>1.4265980735615369</v>
      </c>
      <c r="V5" t="s">
        <v>182</v>
      </c>
      <c r="W5">
        <v>185.69608950477155</v>
      </c>
      <c r="X5">
        <v>82.766151863711457</v>
      </c>
      <c r="Z5">
        <v>180.48216581988302</v>
      </c>
    </row>
    <row r="6" spans="1:28" x14ac:dyDescent="0.25">
      <c r="A6" t="s">
        <v>199</v>
      </c>
      <c r="B6">
        <v>80</v>
      </c>
      <c r="C6">
        <v>5.05</v>
      </c>
      <c r="D6">
        <v>53.87</v>
      </c>
      <c r="E6">
        <v>1064.6455445544552</v>
      </c>
      <c r="F6">
        <v>53.126025177368028</v>
      </c>
      <c r="G6">
        <v>38.520000000000003</v>
      </c>
      <c r="H6">
        <v>761.94118811881197</v>
      </c>
      <c r="I6">
        <v>62.68541243264599</v>
      </c>
      <c r="J6">
        <v>5.4390000000000001</v>
      </c>
      <c r="K6">
        <v>103.16237623762377</v>
      </c>
      <c r="L6">
        <v>2.6384239446962603</v>
      </c>
      <c r="M6">
        <v>6.093</v>
      </c>
      <c r="N6">
        <v>109.01386138613861</v>
      </c>
      <c r="O6">
        <v>4.741794753638044</v>
      </c>
      <c r="P6">
        <v>5.5010000000000003</v>
      </c>
      <c r="Q6">
        <v>108.93069306930694</v>
      </c>
      <c r="R6">
        <v>12.11238247620166</v>
      </c>
      <c r="S6">
        <v>1.19</v>
      </c>
      <c r="T6">
        <v>23.564356435643564</v>
      </c>
      <c r="U6">
        <v>0.85782149383485862</v>
      </c>
      <c r="V6" t="s">
        <v>183</v>
      </c>
      <c r="W6">
        <v>136.16186027838484</v>
      </c>
      <c r="X6">
        <v>90.474422174081099</v>
      </c>
      <c r="Z6">
        <v>131.42006552474678</v>
      </c>
    </row>
    <row r="7" spans="1:28" x14ac:dyDescent="0.25">
      <c r="A7" t="s">
        <v>199</v>
      </c>
      <c r="B7">
        <v>100</v>
      </c>
      <c r="C7">
        <v>5.008</v>
      </c>
      <c r="D7">
        <v>42.08</v>
      </c>
      <c r="E7">
        <v>838.15095846645352</v>
      </c>
      <c r="F7">
        <v>41.823900123076527</v>
      </c>
      <c r="G7">
        <v>21.05</v>
      </c>
      <c r="H7">
        <v>419.48941693290743</v>
      </c>
      <c r="I7">
        <v>34.511675601226443</v>
      </c>
      <c r="J7">
        <v>4.1980000000000004</v>
      </c>
      <c r="K7">
        <v>79.247204472843464</v>
      </c>
      <c r="L7">
        <v>2.0267827230906255</v>
      </c>
      <c r="M7">
        <v>5.5030000000000001</v>
      </c>
      <c r="N7">
        <v>98.146964856230042</v>
      </c>
      <c r="O7">
        <v>4.2691154787398888</v>
      </c>
      <c r="P7">
        <v>2.4079999999999999</v>
      </c>
      <c r="Q7">
        <v>48.083067092651753</v>
      </c>
      <c r="R7">
        <v>5.3465233979968589</v>
      </c>
      <c r="S7">
        <v>0.61780000000000002</v>
      </c>
      <c r="T7">
        <v>12.33626198083067</v>
      </c>
      <c r="U7">
        <v>0.44908125157738155</v>
      </c>
      <c r="V7" t="s">
        <v>184</v>
      </c>
      <c r="W7">
        <v>88.427078575707725</v>
      </c>
      <c r="X7">
        <v>93.445893788504748</v>
      </c>
      <c r="Z7">
        <v>84.157963096967833</v>
      </c>
    </row>
    <row r="8" spans="1:28" x14ac:dyDescent="0.25">
      <c r="A8" t="s">
        <v>199</v>
      </c>
      <c r="B8">
        <v>120</v>
      </c>
      <c r="C8">
        <v>5.0119999999999996</v>
      </c>
      <c r="D8">
        <v>36.72</v>
      </c>
      <c r="E8">
        <v>730.53870710295291</v>
      </c>
      <c r="F8">
        <v>36.454027300546556</v>
      </c>
      <c r="G8">
        <v>19.46</v>
      </c>
      <c r="H8">
        <v>387.43076616121317</v>
      </c>
      <c r="I8">
        <v>31.874188906722598</v>
      </c>
      <c r="J8">
        <v>3.964</v>
      </c>
      <c r="K8">
        <v>74.515163607342387</v>
      </c>
      <c r="L8">
        <v>1.9057586600343321</v>
      </c>
      <c r="M8">
        <v>5.351</v>
      </c>
      <c r="N8">
        <v>95.035913806863547</v>
      </c>
      <c r="O8">
        <v>4.1337935540175534</v>
      </c>
      <c r="P8">
        <v>0</v>
      </c>
      <c r="Q8">
        <v>0</v>
      </c>
      <c r="R8">
        <v>0</v>
      </c>
      <c r="S8">
        <v>0.57150000000000001</v>
      </c>
      <c r="T8">
        <v>11.402633679169993</v>
      </c>
      <c r="U8">
        <v>0.41509405457480864</v>
      </c>
      <c r="V8" t="s">
        <v>185</v>
      </c>
      <c r="W8">
        <v>74.782862475895854</v>
      </c>
      <c r="X8">
        <v>99.444934252538673</v>
      </c>
      <c r="Z8">
        <v>70.649068921878296</v>
      </c>
    </row>
    <row r="9" spans="1:28" x14ac:dyDescent="0.25">
      <c r="A9" t="s">
        <v>199</v>
      </c>
      <c r="B9">
        <v>140</v>
      </c>
      <c r="C9">
        <v>5.0039999999999996</v>
      </c>
      <c r="D9">
        <v>58.25</v>
      </c>
      <c r="E9">
        <v>1161.9624300559553</v>
      </c>
      <c r="F9">
        <v>57.982157188420928</v>
      </c>
      <c r="G9">
        <v>22.5</v>
      </c>
      <c r="H9">
        <v>448.80155875299761</v>
      </c>
      <c r="I9">
        <v>36.923205162731193</v>
      </c>
      <c r="J9">
        <v>3.8279999999999998</v>
      </c>
      <c r="K9">
        <v>71.91646682653878</v>
      </c>
      <c r="L9">
        <v>1.8392958267656976</v>
      </c>
      <c r="M9">
        <v>5.3609999999999998</v>
      </c>
      <c r="N9">
        <v>95.387689848121511</v>
      </c>
      <c r="O9">
        <v>4.149094817230166</v>
      </c>
      <c r="P9">
        <v>0</v>
      </c>
      <c r="Q9">
        <v>0</v>
      </c>
      <c r="R9">
        <v>0</v>
      </c>
      <c r="S9">
        <v>0.43409999999999999</v>
      </c>
      <c r="T9">
        <v>8.6750599520383691</v>
      </c>
      <c r="U9">
        <v>0.31580123596790571</v>
      </c>
      <c r="V9" t="s">
        <v>186</v>
      </c>
      <c r="W9">
        <v>101.20955423111589</v>
      </c>
      <c r="X9">
        <v>99.687972901010141</v>
      </c>
      <c r="Z9">
        <v>97.060459413885724</v>
      </c>
    </row>
    <row r="10" spans="1:28" x14ac:dyDescent="0.25">
      <c r="A10" t="s">
        <v>200</v>
      </c>
      <c r="B10">
        <v>5</v>
      </c>
      <c r="C10">
        <v>5.0309999999999997</v>
      </c>
      <c r="D10">
        <v>46.32</v>
      </c>
      <c r="E10">
        <v>918.59670045716564</v>
      </c>
      <c r="F10">
        <v>45.838158705447391</v>
      </c>
      <c r="G10">
        <v>18.899999999999999</v>
      </c>
      <c r="H10">
        <v>374.83661299940371</v>
      </c>
      <c r="I10">
        <v>30.838059481645722</v>
      </c>
      <c r="J10">
        <v>5.508</v>
      </c>
      <c r="K10">
        <v>104.92347445835819</v>
      </c>
      <c r="L10">
        <v>2.6834648199068587</v>
      </c>
      <c r="M10">
        <v>4.2969999999999997</v>
      </c>
      <c r="N10">
        <v>73.726893261776979</v>
      </c>
      <c r="O10">
        <v>3.2069114076458018</v>
      </c>
      <c r="P10">
        <v>5.6059999999999999</v>
      </c>
      <c r="Q10">
        <v>111.42913933611609</v>
      </c>
      <c r="R10">
        <v>12.390193402829809</v>
      </c>
      <c r="S10">
        <v>0.83420000000000005</v>
      </c>
      <c r="T10">
        <v>16.581196581196583</v>
      </c>
      <c r="U10">
        <v>0.60361108777563099</v>
      </c>
      <c r="V10" t="s">
        <v>187</v>
      </c>
      <c r="W10">
        <v>95.560398905251219</v>
      </c>
      <c r="X10">
        <v>86.402521714576679</v>
      </c>
      <c r="Z10">
        <v>92.353487497605414</v>
      </c>
    </row>
    <row r="11" spans="1:28" x14ac:dyDescent="0.25">
      <c r="A11" t="s">
        <v>200</v>
      </c>
      <c r="B11">
        <v>20</v>
      </c>
      <c r="C11">
        <v>5.0259999999999998</v>
      </c>
      <c r="D11">
        <v>42.7</v>
      </c>
      <c r="E11">
        <v>847.48507759649829</v>
      </c>
      <c r="F11">
        <v>42.289674530763392</v>
      </c>
      <c r="G11">
        <v>24.73</v>
      </c>
      <c r="H11">
        <v>491.20632709908483</v>
      </c>
      <c r="I11">
        <v>40.411873887213893</v>
      </c>
      <c r="J11">
        <v>4.7919999999999998</v>
      </c>
      <c r="K11">
        <v>90.781933943493826</v>
      </c>
      <c r="L11">
        <v>2.321788591905213</v>
      </c>
      <c r="M11">
        <v>5.492</v>
      </c>
      <c r="N11">
        <v>97.576601671309206</v>
      </c>
      <c r="O11">
        <v>4.2443062927929196</v>
      </c>
      <c r="P11">
        <v>10.24</v>
      </c>
      <c r="Q11">
        <v>203.74054914444886</v>
      </c>
      <c r="R11">
        <v>22.654619993823076</v>
      </c>
      <c r="S11">
        <v>0.95579999999999998</v>
      </c>
      <c r="T11">
        <v>19.017111022682055</v>
      </c>
      <c r="U11">
        <v>0.69228653158653275</v>
      </c>
      <c r="V11" t="s">
        <v>188</v>
      </c>
      <c r="W11">
        <v>112.61454982808502</v>
      </c>
      <c r="X11">
        <v>79.268303641891308</v>
      </c>
      <c r="Z11">
        <v>108.3702435352921</v>
      </c>
    </row>
    <row r="12" spans="1:28" x14ac:dyDescent="0.25">
      <c r="A12" t="s">
        <v>200</v>
      </c>
      <c r="B12">
        <v>35</v>
      </c>
      <c r="C12">
        <v>5.0590000000000002</v>
      </c>
      <c r="D12">
        <v>49.81</v>
      </c>
      <c r="E12">
        <v>982.49851749357583</v>
      </c>
      <c r="F12">
        <v>49.026872130417956</v>
      </c>
      <c r="G12">
        <v>38.229999999999997</v>
      </c>
      <c r="H12">
        <v>754.8533306977663</v>
      </c>
      <c r="I12">
        <v>62.102289650165886</v>
      </c>
      <c r="J12">
        <v>5.6040000000000001</v>
      </c>
      <c r="K12">
        <v>106.24036370824274</v>
      </c>
      <c r="L12">
        <v>2.7171448518732157</v>
      </c>
      <c r="M12">
        <v>14.91</v>
      </c>
      <c r="N12">
        <v>283.10338011464717</v>
      </c>
      <c r="O12">
        <v>12.314196612207359</v>
      </c>
      <c r="P12">
        <v>9.9559999999999995</v>
      </c>
      <c r="Q12">
        <v>196.79778612373985</v>
      </c>
      <c r="R12">
        <v>21.882630035997757</v>
      </c>
      <c r="S12">
        <v>0.86839999999999995</v>
      </c>
      <c r="T12">
        <v>17.165447716940104</v>
      </c>
      <c r="U12">
        <v>0.62487978583691683</v>
      </c>
      <c r="V12" t="s">
        <v>189</v>
      </c>
      <c r="W12">
        <v>148.6680130664991</v>
      </c>
      <c r="X12">
        <v>84.860556512740175</v>
      </c>
      <c r="Z12">
        <v>136.35381645429175</v>
      </c>
    </row>
    <row r="13" spans="1:28" x14ac:dyDescent="0.25">
      <c r="A13" t="s">
        <v>200</v>
      </c>
      <c r="B13">
        <v>50</v>
      </c>
      <c r="C13">
        <v>5.0679999999999996</v>
      </c>
      <c r="D13">
        <v>50.26</v>
      </c>
      <c r="E13">
        <v>989.63299131807412</v>
      </c>
      <c r="F13">
        <v>49.382883798307091</v>
      </c>
      <c r="G13">
        <v>37.99</v>
      </c>
      <c r="H13">
        <v>748.77722967640102</v>
      </c>
      <c r="I13">
        <v>61.602404745076186</v>
      </c>
      <c r="J13">
        <v>4.7839999999999998</v>
      </c>
      <c r="K13">
        <v>89.871744277821634</v>
      </c>
      <c r="L13">
        <v>2.2985100838317551</v>
      </c>
      <c r="M13">
        <v>31.45</v>
      </c>
      <c r="N13">
        <v>608.96211523283353</v>
      </c>
      <c r="O13">
        <v>26.488130284159791</v>
      </c>
      <c r="P13">
        <v>0</v>
      </c>
      <c r="Q13">
        <v>0</v>
      </c>
      <c r="R13">
        <v>0</v>
      </c>
      <c r="S13">
        <v>0.70540000000000003</v>
      </c>
      <c r="T13">
        <v>13.91870560378848</v>
      </c>
      <c r="U13">
        <v>0.50668749922782963</v>
      </c>
      <c r="V13" t="s">
        <v>190</v>
      </c>
      <c r="W13">
        <v>140.27861641060267</v>
      </c>
      <c r="X13">
        <v>99.638799189646448</v>
      </c>
      <c r="Z13">
        <v>113.79048612644286</v>
      </c>
    </row>
    <row r="14" spans="1:28" x14ac:dyDescent="0.25">
      <c r="A14" t="s">
        <v>200</v>
      </c>
      <c r="B14">
        <v>60</v>
      </c>
      <c r="C14">
        <v>5.0369999999999999</v>
      </c>
      <c r="D14">
        <v>35.76</v>
      </c>
      <c r="E14">
        <v>707.85388127853878</v>
      </c>
      <c r="F14">
        <v>35.322049963998943</v>
      </c>
      <c r="G14">
        <v>24.88</v>
      </c>
      <c r="H14">
        <v>493.11157434981141</v>
      </c>
      <c r="I14">
        <v>40.568619856010812</v>
      </c>
      <c r="J14">
        <v>2.6589999999999998</v>
      </c>
      <c r="K14">
        <v>48.237045860631326</v>
      </c>
      <c r="L14">
        <v>1.2336840373562998</v>
      </c>
      <c r="M14">
        <v>44.31</v>
      </c>
      <c r="N14">
        <v>868.0206472106413</v>
      </c>
      <c r="O14">
        <v>37.756443984803887</v>
      </c>
      <c r="P14">
        <v>0</v>
      </c>
      <c r="Q14">
        <v>0</v>
      </c>
      <c r="R14">
        <v>0</v>
      </c>
      <c r="S14">
        <v>9.604E-2</v>
      </c>
      <c r="T14">
        <v>1.9066904903712527</v>
      </c>
      <c r="U14">
        <v>6.9409919562113315E-2</v>
      </c>
      <c r="V14" t="s">
        <v>191</v>
      </c>
      <c r="W14">
        <v>114.95020776173205</v>
      </c>
      <c r="X14">
        <v>99.93961740399287</v>
      </c>
      <c r="Z14">
        <v>77.193763776928165</v>
      </c>
    </row>
    <row r="15" spans="1:28" x14ac:dyDescent="0.25">
      <c r="A15" t="s">
        <v>200</v>
      </c>
      <c r="B15">
        <v>80</v>
      </c>
      <c r="C15">
        <v>5.0019999999999998</v>
      </c>
      <c r="D15">
        <v>93.51</v>
      </c>
      <c r="E15">
        <v>1867.3450619752102</v>
      </c>
      <c r="F15">
        <v>93.180891316128253</v>
      </c>
      <c r="G15">
        <v>23.77</v>
      </c>
      <c r="H15">
        <v>474.37085165933627</v>
      </c>
      <c r="I15">
        <v>39.026808034499076</v>
      </c>
      <c r="J15">
        <v>2.7010000000000001</v>
      </c>
      <c r="K15">
        <v>49.414234306277493</v>
      </c>
      <c r="L15">
        <v>1.2637911587283246</v>
      </c>
      <c r="M15">
        <v>51.17</v>
      </c>
      <c r="N15">
        <v>1011.2395041983208</v>
      </c>
      <c r="O15">
        <v>43.986059338769934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t="s">
        <v>192</v>
      </c>
      <c r="W15">
        <v>177.45754984812561</v>
      </c>
      <c r="X15">
        <v>100</v>
      </c>
      <c r="Z15">
        <v>133.47149050935568</v>
      </c>
    </row>
    <row r="16" spans="1:28" x14ac:dyDescent="0.25">
      <c r="A16" t="s">
        <v>200</v>
      </c>
      <c r="B16">
        <v>100</v>
      </c>
      <c r="C16">
        <v>5.0570000000000004</v>
      </c>
      <c r="D16">
        <v>34.26</v>
      </c>
      <c r="E16">
        <v>675.39252521257652</v>
      </c>
      <c r="F16">
        <v>33.702221816994836</v>
      </c>
      <c r="G16">
        <v>19.86</v>
      </c>
      <c r="H16">
        <v>391.8930195768242</v>
      </c>
      <c r="I16">
        <v>32.241301487192452</v>
      </c>
      <c r="J16">
        <v>2.4630000000000001</v>
      </c>
      <c r="K16">
        <v>44.170456792564764</v>
      </c>
      <c r="L16">
        <v>1.1296792018558763</v>
      </c>
      <c r="M16">
        <v>75.77</v>
      </c>
      <c r="N16">
        <v>1486.6956693691909</v>
      </c>
      <c r="O16">
        <v>64.667058258772983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 t="s">
        <v>193</v>
      </c>
      <c r="W16">
        <v>131.74026076481616</v>
      </c>
      <c r="X16">
        <v>100</v>
      </c>
      <c r="Z16">
        <v>67.073202506043174</v>
      </c>
    </row>
    <row r="17" spans="1:26" x14ac:dyDescent="0.25">
      <c r="A17" t="s">
        <v>200</v>
      </c>
      <c r="B17">
        <v>120</v>
      </c>
      <c r="C17">
        <v>5.0060000000000002</v>
      </c>
      <c r="D17">
        <v>57.93</v>
      </c>
      <c r="E17">
        <v>1155.105872952457</v>
      </c>
      <c r="F17">
        <v>57.640013620382092</v>
      </c>
      <c r="G17">
        <v>22.12</v>
      </c>
      <c r="H17">
        <v>441.03136236516184</v>
      </c>
      <c r="I17">
        <v>36.283945895940917</v>
      </c>
      <c r="J17">
        <v>2.5299999999999998</v>
      </c>
      <c r="K17">
        <v>45.958849380743104</v>
      </c>
      <c r="L17">
        <v>1.1754181427300026</v>
      </c>
      <c r="M17">
        <v>75.81</v>
      </c>
      <c r="N17">
        <v>1502.6408310027966</v>
      </c>
      <c r="O17">
        <v>65.360627707820655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t="s">
        <v>194</v>
      </c>
      <c r="W17">
        <v>160.46000536687365</v>
      </c>
      <c r="X17">
        <v>100</v>
      </c>
      <c r="Z17">
        <v>95.099377659053005</v>
      </c>
    </row>
    <row r="18" spans="1:26" x14ac:dyDescent="0.25">
      <c r="A18" t="s">
        <v>200</v>
      </c>
      <c r="B18">
        <v>140</v>
      </c>
      <c r="C18">
        <v>5.0030000000000001</v>
      </c>
      <c r="D18">
        <v>105.9</v>
      </c>
      <c r="E18">
        <v>2114.6232260643615</v>
      </c>
      <c r="F18">
        <v>105.52012106109589</v>
      </c>
      <c r="G18">
        <v>10.9</v>
      </c>
      <c r="H18">
        <v>217.03038177093745</v>
      </c>
      <c r="I18">
        <v>17.855235028460505</v>
      </c>
      <c r="J18">
        <v>2.1840000000000002</v>
      </c>
      <c r="K18">
        <v>39.070557665400756</v>
      </c>
      <c r="L18">
        <v>0.99924699911510884</v>
      </c>
      <c r="M18">
        <v>61.61</v>
      </c>
      <c r="N18">
        <v>1219.7121726963819</v>
      </c>
      <c r="O18">
        <v>53.054031000277597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t="s">
        <v>195</v>
      </c>
      <c r="W18">
        <v>177.42863408894911</v>
      </c>
      <c r="X18">
        <v>100</v>
      </c>
      <c r="Z18">
        <v>124.37460308867151</v>
      </c>
    </row>
    <row r="19" spans="1:26" x14ac:dyDescent="0.25">
      <c r="A19" t="s">
        <v>200</v>
      </c>
      <c r="B19">
        <v>160</v>
      </c>
      <c r="C19">
        <v>5.0010000000000003</v>
      </c>
      <c r="D19">
        <v>40.57</v>
      </c>
      <c r="E19">
        <v>809.13017396520684</v>
      </c>
      <c r="F19">
        <v>40.37575718389256</v>
      </c>
      <c r="G19">
        <v>16.13</v>
      </c>
      <c r="H19">
        <v>321.69626074785037</v>
      </c>
      <c r="I19">
        <v>26.466167070987279</v>
      </c>
      <c r="J19">
        <v>2.04</v>
      </c>
      <c r="K19">
        <v>36.206758648270345</v>
      </c>
      <c r="L19">
        <v>0.92600405750052028</v>
      </c>
      <c r="M19">
        <v>58.46</v>
      </c>
      <c r="N19">
        <v>1157.2125574885022</v>
      </c>
      <c r="O19">
        <v>50.335474444910929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t="s">
        <v>196</v>
      </c>
      <c r="W19">
        <v>118.10340275729129</v>
      </c>
      <c r="X19">
        <v>100</v>
      </c>
      <c r="Z19">
        <v>67.767928312380363</v>
      </c>
    </row>
    <row r="20" spans="1:26" x14ac:dyDescent="0.25">
      <c r="A20" t="s">
        <v>201</v>
      </c>
      <c r="B20">
        <v>5</v>
      </c>
      <c r="C20">
        <v>5.0030000000000001</v>
      </c>
      <c r="D20">
        <v>38.4</v>
      </c>
      <c r="E20">
        <v>765.43274035578645</v>
      </c>
      <c r="F20">
        <v>38.195246524739844</v>
      </c>
      <c r="G20">
        <v>16.04</v>
      </c>
      <c r="H20">
        <v>319.7687387567459</v>
      </c>
      <c r="I20">
        <v>26.307588544364123</v>
      </c>
      <c r="J20">
        <v>5.0359999999999996</v>
      </c>
      <c r="K20">
        <v>96.076354187487496</v>
      </c>
      <c r="L20">
        <v>2.45719575927078</v>
      </c>
      <c r="M20">
        <v>0.85829999999999995</v>
      </c>
      <c r="N20">
        <v>5.4067559464321402</v>
      </c>
      <c r="O20">
        <v>0.23517859706098915</v>
      </c>
      <c r="P20">
        <v>5.3630000000000004</v>
      </c>
      <c r="Q20">
        <v>107.19568259044574</v>
      </c>
      <c r="R20">
        <v>11.919460629033997</v>
      </c>
      <c r="S20">
        <v>1.07</v>
      </c>
      <c r="T20">
        <v>21.38716769938037</v>
      </c>
      <c r="U20">
        <v>0.77856453219440735</v>
      </c>
      <c r="V20" t="s">
        <v>197</v>
      </c>
      <c r="W20">
        <v>79.893234586664136</v>
      </c>
      <c r="X20">
        <v>84.106257273318647</v>
      </c>
      <c r="Z20">
        <v>79.658055989603142</v>
      </c>
    </row>
    <row r="21" spans="1:26" x14ac:dyDescent="0.25">
      <c r="A21" t="s">
        <v>201</v>
      </c>
      <c r="B21">
        <v>20</v>
      </c>
      <c r="C21">
        <v>5.016</v>
      </c>
      <c r="D21">
        <v>36.770000000000003</v>
      </c>
      <c r="E21">
        <v>730.95295055821373</v>
      </c>
      <c r="F21">
        <v>36.474698131647393</v>
      </c>
      <c r="G21">
        <v>18.12</v>
      </c>
      <c r="H21">
        <v>360.40729665071774</v>
      </c>
      <c r="I21">
        <v>29.650949950696649</v>
      </c>
      <c r="J21">
        <v>4.79</v>
      </c>
      <c r="K21">
        <v>90.923046251993625</v>
      </c>
      <c r="L21">
        <v>2.325397602352778</v>
      </c>
      <c r="M21">
        <v>1.577</v>
      </c>
      <c r="N21">
        <v>19.720893141945773</v>
      </c>
      <c r="O21">
        <v>0.85780309447350034</v>
      </c>
      <c r="P21">
        <v>19.940000000000001</v>
      </c>
      <c r="Q21">
        <v>397.52791068580547</v>
      </c>
      <c r="R21">
        <v>44.202510454314911</v>
      </c>
      <c r="S21">
        <v>1.109</v>
      </c>
      <c r="T21">
        <v>22.109250398724082</v>
      </c>
      <c r="U21">
        <v>0.80485076078354867</v>
      </c>
      <c r="V21" t="s">
        <v>198</v>
      </c>
      <c r="W21">
        <v>114.31620999426877</v>
      </c>
      <c r="X21">
        <v>60.629064576795457</v>
      </c>
      <c r="Z21">
        <v>113.45840689979528</v>
      </c>
    </row>
    <row r="22" spans="1:26" x14ac:dyDescent="0.25">
      <c r="A22" t="s">
        <v>201</v>
      </c>
      <c r="B22">
        <v>40</v>
      </c>
      <c r="C22">
        <v>5.0069999999999997</v>
      </c>
      <c r="D22">
        <v>51.41</v>
      </c>
      <c r="E22">
        <v>1024.6574795286597</v>
      </c>
      <c r="F22">
        <v>51.130612750931121</v>
      </c>
      <c r="G22">
        <v>21.81</v>
      </c>
      <c r="H22">
        <v>434.75194727381665</v>
      </c>
      <c r="I22">
        <v>35.767334205990679</v>
      </c>
      <c r="J22">
        <v>4.74</v>
      </c>
      <c r="K22">
        <v>90.087876972238874</v>
      </c>
      <c r="L22">
        <v>2.304037774226058</v>
      </c>
      <c r="M22">
        <v>2.2069999999999999</v>
      </c>
      <c r="N22">
        <v>32.338725783902539</v>
      </c>
      <c r="O22">
        <v>1.4066431397956738</v>
      </c>
      <c r="P22">
        <v>20.239999999999998</v>
      </c>
      <c r="Q22">
        <v>404.23407229878171</v>
      </c>
      <c r="R22">
        <v>44.94819187903429</v>
      </c>
      <c r="S22">
        <v>2.0710000000000002</v>
      </c>
      <c r="T22">
        <v>41.362093069702425</v>
      </c>
      <c r="U22">
        <v>1.5057187138588433</v>
      </c>
      <c r="V22" t="s">
        <v>54</v>
      </c>
      <c r="W22">
        <v>137.06253846383666</v>
      </c>
      <c r="X22">
        <v>66.107507482688433</v>
      </c>
      <c r="Z22">
        <v>135.65589532404098</v>
      </c>
    </row>
    <row r="23" spans="1:26" x14ac:dyDescent="0.25">
      <c r="A23" t="s">
        <v>201</v>
      </c>
      <c r="B23">
        <v>60</v>
      </c>
      <c r="C23">
        <v>5.0609999999999999</v>
      </c>
      <c r="D23">
        <v>41.6</v>
      </c>
      <c r="E23">
        <v>819.88934993084376</v>
      </c>
      <c r="F23">
        <v>40.912642212117952</v>
      </c>
      <c r="G23">
        <v>19.36</v>
      </c>
      <c r="H23">
        <v>381.70381347559771</v>
      </c>
      <c r="I23">
        <v>31.403028669321081</v>
      </c>
      <c r="J23">
        <v>3.1030000000000002</v>
      </c>
      <c r="K23">
        <v>56.781268524007125</v>
      </c>
      <c r="L23">
        <v>1.4522063561127141</v>
      </c>
      <c r="M23">
        <v>2.125</v>
      </c>
      <c r="N23">
        <v>30.373443983402488</v>
      </c>
      <c r="O23">
        <v>1.3211589379470419</v>
      </c>
      <c r="P23">
        <v>8.7100000000000009</v>
      </c>
      <c r="Q23">
        <v>172.10037541987751</v>
      </c>
      <c r="R23">
        <v>19.136439075597945</v>
      </c>
      <c r="S23">
        <v>0.93679999999999997</v>
      </c>
      <c r="T23">
        <v>18.510175854574193</v>
      </c>
      <c r="U23">
        <v>0.67383239368671988</v>
      </c>
      <c r="V23" t="s">
        <v>55</v>
      </c>
      <c r="W23">
        <v>94.899307644783462</v>
      </c>
      <c r="X23">
        <v>79.124956797960763</v>
      </c>
      <c r="Z23">
        <v>93.578148706836416</v>
      </c>
    </row>
    <row r="24" spans="1:26" x14ac:dyDescent="0.25">
      <c r="A24" t="s">
        <v>201</v>
      </c>
      <c r="B24">
        <v>80</v>
      </c>
      <c r="C24">
        <v>5.0250000000000004</v>
      </c>
      <c r="D24">
        <v>21.18</v>
      </c>
      <c r="E24">
        <v>419.39502487562186</v>
      </c>
      <c r="F24">
        <v>20.927895452875344</v>
      </c>
      <c r="G24">
        <v>9.1609999999999996</v>
      </c>
      <c r="H24">
        <v>181.47323383084577</v>
      </c>
      <c r="I24">
        <v>14.929924626149386</v>
      </c>
      <c r="J24">
        <v>2.0139999999999998</v>
      </c>
      <c r="K24">
        <v>35.51641791044775</v>
      </c>
      <c r="L24">
        <v>0.90834828415467384</v>
      </c>
      <c r="M24">
        <v>1.3109999999999999</v>
      </c>
      <c r="N24">
        <v>14.392039800995022</v>
      </c>
      <c r="O24">
        <v>0.62601304049565132</v>
      </c>
      <c r="P24">
        <v>3.09</v>
      </c>
      <c r="Q24">
        <v>61.492537313432834</v>
      </c>
      <c r="R24">
        <v>6.8375690118717021</v>
      </c>
      <c r="S24">
        <v>0.32090000000000002</v>
      </c>
      <c r="T24">
        <v>6.3860696517412938</v>
      </c>
      <c r="U24">
        <v>0.23247432296109552</v>
      </c>
      <c r="V24" t="s">
        <v>56</v>
      </c>
      <c r="W24">
        <v>44.462224738507857</v>
      </c>
      <c r="X24">
        <v>84.098763891340838</v>
      </c>
      <c r="Z24">
        <v>43.836211698012207</v>
      </c>
    </row>
    <row r="25" spans="1:26" x14ac:dyDescent="0.25">
      <c r="A25" t="s">
        <v>201</v>
      </c>
      <c r="B25">
        <v>100</v>
      </c>
      <c r="C25">
        <v>5.0179999999999998</v>
      </c>
      <c r="D25">
        <v>32.89</v>
      </c>
      <c r="E25">
        <v>653.33997608609002</v>
      </c>
      <c r="F25">
        <v>32.601795213876748</v>
      </c>
      <c r="G25">
        <v>8.1210000000000004</v>
      </c>
      <c r="H25">
        <v>161.00099641291354</v>
      </c>
      <c r="I25">
        <v>13.245659927018803</v>
      </c>
      <c r="J25">
        <v>2.0630000000000002</v>
      </c>
      <c r="K25">
        <v>36.542447190115588</v>
      </c>
      <c r="L25">
        <v>0.93458944220244466</v>
      </c>
      <c r="M25">
        <v>1.099</v>
      </c>
      <c r="N25">
        <v>10.187325627740135</v>
      </c>
      <c r="O25">
        <v>0.44311986201566489</v>
      </c>
      <c r="P25">
        <v>2.2010000000000001</v>
      </c>
      <c r="Q25">
        <v>43.862096452770025</v>
      </c>
      <c r="R25">
        <v>4.8771789977134947</v>
      </c>
      <c r="S25">
        <v>0.37040000000000001</v>
      </c>
      <c r="T25">
        <v>7.3814268632921483</v>
      </c>
      <c r="U25">
        <v>0.26870865902046409</v>
      </c>
      <c r="V25" t="s">
        <v>57</v>
      </c>
      <c r="W25">
        <v>52.37105210184761</v>
      </c>
      <c r="X25">
        <v>90.174175522144211</v>
      </c>
      <c r="Z25">
        <v>51.927932239831947</v>
      </c>
    </row>
    <row r="26" spans="1:26" x14ac:dyDescent="0.25">
      <c r="A26" t="s">
        <v>201</v>
      </c>
      <c r="B26">
        <v>120</v>
      </c>
      <c r="C26">
        <v>5.01</v>
      </c>
      <c r="D26">
        <v>20.52</v>
      </c>
      <c r="E26">
        <v>407.47704590818364</v>
      </c>
      <c r="F26">
        <v>20.333185923562059</v>
      </c>
      <c r="G26">
        <v>10.42</v>
      </c>
      <c r="H26">
        <v>207.14630738522956</v>
      </c>
      <c r="I26">
        <v>17.042065601417487</v>
      </c>
      <c r="J26">
        <v>2.718</v>
      </c>
      <c r="K26">
        <v>49.674650698602797</v>
      </c>
      <c r="L26">
        <v>1.2704514245166956</v>
      </c>
      <c r="M26">
        <v>1.03</v>
      </c>
      <c r="N26">
        <v>8.8263473053892234</v>
      </c>
      <c r="O26">
        <v>0.38392115290949214</v>
      </c>
      <c r="P26">
        <v>2.0190000000000001</v>
      </c>
      <c r="Q26">
        <v>40.299401197604794</v>
      </c>
      <c r="R26">
        <v>4.4810305260494587</v>
      </c>
      <c r="S26">
        <v>0.76229999999999998</v>
      </c>
      <c r="T26">
        <v>15.21556886227545</v>
      </c>
      <c r="U26">
        <v>0.55389766517202221</v>
      </c>
      <c r="V26" t="s">
        <v>58</v>
      </c>
      <c r="W26">
        <v>44.064552293627216</v>
      </c>
      <c r="X26">
        <v>88.57374481494584</v>
      </c>
      <c r="Z26">
        <v>43.680631140717722</v>
      </c>
    </row>
    <row r="27" spans="1:26" x14ac:dyDescent="0.25">
      <c r="A27" t="s">
        <v>201</v>
      </c>
      <c r="B27">
        <v>140</v>
      </c>
      <c r="C27">
        <v>5.05</v>
      </c>
      <c r="D27">
        <v>20.64</v>
      </c>
      <c r="E27">
        <v>406.62574257425746</v>
      </c>
      <c r="F27">
        <v>20.290705717278318</v>
      </c>
      <c r="G27">
        <v>12.5</v>
      </c>
      <c r="H27">
        <v>246.69366336633666</v>
      </c>
      <c r="I27">
        <v>20.295653094721242</v>
      </c>
      <c r="J27">
        <v>2.6339999999999999</v>
      </c>
      <c r="K27">
        <v>47.617821782178218</v>
      </c>
      <c r="L27">
        <v>1.2178471044035351</v>
      </c>
      <c r="M27">
        <v>2.3650000000000002</v>
      </c>
      <c r="N27">
        <v>35.192079207920791</v>
      </c>
      <c r="O27">
        <v>1.530755946408038</v>
      </c>
      <c r="P27">
        <v>3.3050000000000002</v>
      </c>
      <c r="Q27">
        <v>65.445544554455452</v>
      </c>
      <c r="R27">
        <v>7.2771176302211398</v>
      </c>
      <c r="S27">
        <v>0.52939999999999998</v>
      </c>
      <c r="T27">
        <v>10.483168316831684</v>
      </c>
      <c r="U27">
        <v>0.38162243599678503</v>
      </c>
      <c r="V27" t="s">
        <v>59</v>
      </c>
      <c r="W27">
        <v>50.993701929029051</v>
      </c>
      <c r="X27">
        <v>84.981007896078921</v>
      </c>
      <c r="Z27">
        <v>49.462945982621015</v>
      </c>
    </row>
    <row r="28" spans="1:26" x14ac:dyDescent="0.25">
      <c r="A28" t="s">
        <v>201</v>
      </c>
      <c r="B28">
        <v>150</v>
      </c>
      <c r="C28">
        <v>5.0179999999999998</v>
      </c>
      <c r="D28">
        <v>17.14</v>
      </c>
      <c r="E28">
        <v>339.469908330012</v>
      </c>
      <c r="F28">
        <v>16.939616184132337</v>
      </c>
      <c r="G28">
        <v>10.96</v>
      </c>
      <c r="H28">
        <v>217.57732164208852</v>
      </c>
      <c r="I28">
        <v>17.900232138386553</v>
      </c>
      <c r="J28">
        <v>2.2050000000000001</v>
      </c>
      <c r="K28">
        <v>39.372259864487845</v>
      </c>
      <c r="L28">
        <v>1.0069631678897146</v>
      </c>
      <c r="M28">
        <v>1.7390000000000001</v>
      </c>
      <c r="N28">
        <v>22.941410920685538</v>
      </c>
      <c r="O28">
        <v>0.99788651242651327</v>
      </c>
      <c r="P28">
        <v>2.4020000000000001</v>
      </c>
      <c r="Q28">
        <v>47.8676763650857</v>
      </c>
      <c r="R28">
        <v>5.3225733541607525</v>
      </c>
      <c r="S28">
        <v>0.23899999999999999</v>
      </c>
      <c r="T28">
        <v>4.7628537265842965</v>
      </c>
      <c r="U28">
        <v>0.17338382695974869</v>
      </c>
      <c r="V28" t="s">
        <v>60</v>
      </c>
      <c r="W28">
        <v>42.340655183955619</v>
      </c>
      <c r="X28">
        <v>87.019669022025155</v>
      </c>
      <c r="Z28">
        <v>41.342768671529107</v>
      </c>
    </row>
    <row r="29" spans="1:26" x14ac:dyDescent="0.25">
      <c r="A29" t="s">
        <v>202</v>
      </c>
      <c r="B29">
        <v>5</v>
      </c>
      <c r="C29">
        <v>5.0309999999999997</v>
      </c>
      <c r="D29">
        <v>63.49</v>
      </c>
      <c r="E29">
        <v>1259.8807394156231</v>
      </c>
      <c r="F29">
        <v>62.868300370041077</v>
      </c>
      <c r="G29">
        <v>17.559999999999999</v>
      </c>
      <c r="H29">
        <v>348.20174915523751</v>
      </c>
      <c r="I29">
        <v>28.646791374351093</v>
      </c>
      <c r="J29">
        <v>10.199999999999999</v>
      </c>
      <c r="K29">
        <v>198.18525144106539</v>
      </c>
      <c r="L29">
        <v>5.0686765074441276</v>
      </c>
      <c r="M29">
        <v>1.462</v>
      </c>
      <c r="N29">
        <v>17.376267143709004</v>
      </c>
      <c r="O29">
        <v>0.75581849254932598</v>
      </c>
      <c r="P29">
        <v>8.4410000000000007</v>
      </c>
      <c r="Q29">
        <v>167.77976545418409</v>
      </c>
      <c r="R29">
        <v>18.656015432266578</v>
      </c>
      <c r="S29">
        <v>1.921</v>
      </c>
      <c r="T29">
        <v>38.183263764659117</v>
      </c>
      <c r="U29">
        <v>1.3899986809122358</v>
      </c>
      <c r="V29" t="s">
        <v>61</v>
      </c>
      <c r="W29">
        <v>117.38560085756444</v>
      </c>
      <c r="X29">
        <v>82.922936061380611</v>
      </c>
      <c r="Z29">
        <v>116.6297823650151</v>
      </c>
    </row>
    <row r="30" spans="1:26" x14ac:dyDescent="0.25">
      <c r="A30" t="s">
        <v>202</v>
      </c>
      <c r="B30">
        <v>20</v>
      </c>
      <c r="C30">
        <v>5.0030000000000001</v>
      </c>
      <c r="D30">
        <v>44.38</v>
      </c>
      <c r="E30">
        <v>884.96102338596836</v>
      </c>
      <c r="F30">
        <v>44.159731705886649</v>
      </c>
      <c r="G30">
        <v>17.739999999999998</v>
      </c>
      <c r="H30">
        <v>353.74835098940633</v>
      </c>
      <c r="I30">
        <v>29.103114026277776</v>
      </c>
      <c r="J30">
        <v>4.6550000000000002</v>
      </c>
      <c r="K30">
        <v>88.460923445932437</v>
      </c>
      <c r="L30">
        <v>2.2624277096146401</v>
      </c>
      <c r="M30">
        <v>1.85</v>
      </c>
      <c r="N30">
        <v>25.228862682390567</v>
      </c>
      <c r="O30">
        <v>1.0973841967112035</v>
      </c>
      <c r="P30">
        <v>13.85</v>
      </c>
      <c r="Q30">
        <v>276.83389966020388</v>
      </c>
      <c r="R30">
        <v>30.782123757620887</v>
      </c>
      <c r="S30">
        <v>0.54379999999999995</v>
      </c>
      <c r="T30">
        <v>10.869478313012191</v>
      </c>
      <c r="U30">
        <v>0.39568541365169974</v>
      </c>
      <c r="V30" t="s">
        <v>62</v>
      </c>
      <c r="W30">
        <v>107.80046680976287</v>
      </c>
      <c r="X30">
        <v>71.078224339888479</v>
      </c>
      <c r="Z30">
        <v>106.70308261305166</v>
      </c>
    </row>
    <row r="31" spans="1:26" x14ac:dyDescent="0.25">
      <c r="A31" t="s">
        <v>202</v>
      </c>
      <c r="B31">
        <v>40</v>
      </c>
      <c r="C31">
        <v>5.008</v>
      </c>
      <c r="D31">
        <v>31.5</v>
      </c>
      <c r="E31">
        <v>626.88897763578279</v>
      </c>
      <c r="F31">
        <v>31.281885111566009</v>
      </c>
      <c r="G31">
        <v>13.14</v>
      </c>
      <c r="H31">
        <v>261.54213258785944</v>
      </c>
      <c r="I31">
        <v>21.517246613563099</v>
      </c>
      <c r="J31">
        <v>4.2759999999999998</v>
      </c>
      <c r="K31">
        <v>80.804712460063882</v>
      </c>
      <c r="L31">
        <v>2.0666166869581555</v>
      </c>
      <c r="M31">
        <v>1.504</v>
      </c>
      <c r="N31">
        <v>18.294728434504794</v>
      </c>
      <c r="O31">
        <v>0.79576896191843394</v>
      </c>
      <c r="P31">
        <v>8.1509999999999998</v>
      </c>
      <c r="Q31">
        <v>162.75958466453673</v>
      </c>
      <c r="R31">
        <v>18.097804076857308</v>
      </c>
      <c r="S31">
        <v>0.52739999999999998</v>
      </c>
      <c r="T31">
        <v>10.531150159744408</v>
      </c>
      <c r="U31">
        <v>0.38336913577518777</v>
      </c>
      <c r="V31" t="s">
        <v>63</v>
      </c>
      <c r="W31">
        <v>74.142690586638196</v>
      </c>
      <c r="X31">
        <v>75.073506145509199</v>
      </c>
      <c r="Z31">
        <v>73.346921624719755</v>
      </c>
    </row>
    <row r="32" spans="1:26" x14ac:dyDescent="0.25">
      <c r="A32" t="s">
        <v>202</v>
      </c>
      <c r="B32">
        <v>60</v>
      </c>
      <c r="C32">
        <v>5.0129999999999999</v>
      </c>
      <c r="D32">
        <v>19.64</v>
      </c>
      <c r="E32">
        <v>389.67883502892482</v>
      </c>
      <c r="F32">
        <v>19.445051648149942</v>
      </c>
      <c r="G32">
        <v>9.3420000000000005</v>
      </c>
      <c r="H32">
        <v>185.51825254338723</v>
      </c>
      <c r="I32">
        <v>15.262711027839346</v>
      </c>
      <c r="J32">
        <v>2.6240000000000001</v>
      </c>
      <c r="K32">
        <v>47.769798523838027</v>
      </c>
      <c r="L32">
        <v>1.2217339775917653</v>
      </c>
      <c r="M32">
        <v>1.274</v>
      </c>
      <c r="N32">
        <v>13.688410133652505</v>
      </c>
      <c r="O32">
        <v>0.59540713934982625</v>
      </c>
      <c r="P32">
        <v>3.0910000000000002</v>
      </c>
      <c r="Q32">
        <v>61.659684819469383</v>
      </c>
      <c r="R32">
        <v>6.8561547241811773</v>
      </c>
      <c r="S32">
        <v>0.30030000000000001</v>
      </c>
      <c r="T32">
        <v>5.9904248952722927</v>
      </c>
      <c r="U32">
        <v>0.21807152876855818</v>
      </c>
      <c r="V32" t="s">
        <v>64</v>
      </c>
      <c r="W32">
        <v>43.599130045880614</v>
      </c>
      <c r="X32">
        <v>83.774386678116457</v>
      </c>
      <c r="Z32">
        <v>43.003722906530797</v>
      </c>
    </row>
    <row r="33" spans="1:26" x14ac:dyDescent="0.25">
      <c r="A33" t="s">
        <v>203</v>
      </c>
      <c r="B33">
        <v>10</v>
      </c>
      <c r="C33">
        <v>5.0119999999999996</v>
      </c>
      <c r="D33">
        <v>50.86</v>
      </c>
      <c r="E33">
        <v>1012.6616121308859</v>
      </c>
      <c r="F33">
        <v>50.532016573397506</v>
      </c>
      <c r="G33">
        <v>16.02</v>
      </c>
      <c r="H33">
        <v>318.7954908220272</v>
      </c>
      <c r="I33">
        <v>26.227518784206271</v>
      </c>
      <c r="J33">
        <v>4.4189999999999996</v>
      </c>
      <c r="K33">
        <v>83.593375897845164</v>
      </c>
      <c r="L33">
        <v>2.1379380025024339</v>
      </c>
      <c r="M33">
        <v>2.2240000000000002</v>
      </c>
      <c r="N33">
        <v>32.645650438946532</v>
      </c>
      <c r="O33">
        <v>1.4199934945170307</v>
      </c>
      <c r="P33">
        <v>11.82</v>
      </c>
      <c r="Q33">
        <v>235.83399840383083</v>
      </c>
      <c r="R33">
        <v>26.223202194643903</v>
      </c>
      <c r="S33">
        <v>0.72489999999999999</v>
      </c>
      <c r="T33">
        <v>14.463288108539505</v>
      </c>
      <c r="U33">
        <v>0.52651212626645449</v>
      </c>
      <c r="V33" t="s">
        <v>65</v>
      </c>
      <c r="W33">
        <v>107.06718117553361</v>
      </c>
      <c r="X33">
        <v>75.015953509549334</v>
      </c>
      <c r="Z33">
        <v>105.64718768101658</v>
      </c>
    </row>
    <row r="34" spans="1:26" x14ac:dyDescent="0.25">
      <c r="A34" t="s">
        <v>203</v>
      </c>
      <c r="B34">
        <v>20</v>
      </c>
      <c r="C34">
        <v>5.0220000000000002</v>
      </c>
      <c r="D34">
        <v>38</v>
      </c>
      <c r="E34">
        <v>754.57188371166853</v>
      </c>
      <c r="F34">
        <v>37.653287610362703</v>
      </c>
      <c r="G34">
        <v>14.38</v>
      </c>
      <c r="H34">
        <v>285.50438072481086</v>
      </c>
      <c r="I34">
        <v>23.488636834620394</v>
      </c>
      <c r="J34">
        <v>3.5840000000000001</v>
      </c>
      <c r="K34">
        <v>66.800079649542013</v>
      </c>
      <c r="L34">
        <v>1.7084419347708955</v>
      </c>
      <c r="M34">
        <v>2.137</v>
      </c>
      <c r="N34">
        <v>30.848267622461165</v>
      </c>
      <c r="O34">
        <v>1.3418124237695157</v>
      </c>
      <c r="P34">
        <v>10.73</v>
      </c>
      <c r="Q34">
        <v>213.65989645559537</v>
      </c>
      <c r="R34">
        <v>23.757586707442037</v>
      </c>
      <c r="S34">
        <v>0.8286</v>
      </c>
      <c r="T34">
        <v>16.499402628434886</v>
      </c>
      <c r="U34">
        <v>0.6006335139583141</v>
      </c>
      <c r="V34" t="s">
        <v>66</v>
      </c>
      <c r="W34">
        <v>88.550399024923848</v>
      </c>
      <c r="X34">
        <v>72.492252446491676</v>
      </c>
      <c r="Z34">
        <v>87.208586601154337</v>
      </c>
    </row>
    <row r="35" spans="1:26" x14ac:dyDescent="0.25">
      <c r="A35" t="s">
        <v>203</v>
      </c>
      <c r="B35">
        <v>40</v>
      </c>
      <c r="C35">
        <v>5.0780000000000003</v>
      </c>
      <c r="D35">
        <v>26.98</v>
      </c>
      <c r="E35">
        <v>529.23591965340688</v>
      </c>
      <c r="F35">
        <v>26.40897802661711</v>
      </c>
      <c r="G35">
        <v>10.57</v>
      </c>
      <c r="H35">
        <v>207.32630957069713</v>
      </c>
      <c r="I35">
        <v>17.056874501908446</v>
      </c>
      <c r="J35">
        <v>2.4780000000000002</v>
      </c>
      <c r="K35">
        <v>44.283182355257978</v>
      </c>
      <c r="L35">
        <v>1.1325622085743727</v>
      </c>
      <c r="M35">
        <v>1.956</v>
      </c>
      <c r="N35">
        <v>26.943678613627409</v>
      </c>
      <c r="O35">
        <v>1.1719738413931018</v>
      </c>
      <c r="P35">
        <v>2.7210000000000001</v>
      </c>
      <c r="Q35">
        <v>53.584088223710125</v>
      </c>
      <c r="R35">
        <v>5.9582010626808888</v>
      </c>
      <c r="S35">
        <v>0.71489999999999998</v>
      </c>
      <c r="T35">
        <v>14.078377313903109</v>
      </c>
      <c r="U35">
        <v>0.51250008423382276</v>
      </c>
      <c r="V35" t="s">
        <v>67</v>
      </c>
      <c r="W35">
        <v>52.241089725407747</v>
      </c>
      <c r="X35">
        <v>87.613770729273952</v>
      </c>
      <c r="Z35">
        <v>51.069115884014636</v>
      </c>
    </row>
    <row r="36" spans="1:26" x14ac:dyDescent="0.25">
      <c r="A36" t="s">
        <v>203</v>
      </c>
      <c r="B36">
        <v>60</v>
      </c>
      <c r="C36">
        <v>5.0069999999999997</v>
      </c>
      <c r="D36">
        <v>20.350000000000001</v>
      </c>
      <c r="E36">
        <v>404.32594367884968</v>
      </c>
      <c r="F36">
        <v>20.175945293355774</v>
      </c>
      <c r="G36">
        <v>6.8310000000000004</v>
      </c>
      <c r="H36">
        <v>135.59077291791493</v>
      </c>
      <c r="I36">
        <v>11.155143802378852</v>
      </c>
      <c r="J36">
        <v>2.0590000000000002</v>
      </c>
      <c r="K36">
        <v>36.542840023966448</v>
      </c>
      <c r="L36">
        <v>0.93459948910400126</v>
      </c>
      <c r="M36">
        <v>1.5780000000000001</v>
      </c>
      <c r="N36">
        <v>19.7763131615738</v>
      </c>
      <c r="O36">
        <v>0.86021370863739888</v>
      </c>
      <c r="P36">
        <v>0</v>
      </c>
      <c r="Q36">
        <v>0</v>
      </c>
      <c r="R36">
        <v>0</v>
      </c>
      <c r="S36">
        <v>0.47620000000000001</v>
      </c>
      <c r="T36">
        <v>9.5106850409426826</v>
      </c>
      <c r="U36">
        <v>0.34622078780279153</v>
      </c>
      <c r="V36" t="s">
        <v>68</v>
      </c>
      <c r="W36">
        <v>33.472123081278816</v>
      </c>
      <c r="X36">
        <v>98.965644375284839</v>
      </c>
      <c r="Z36">
        <v>32.611909372641421</v>
      </c>
    </row>
    <row r="37" spans="1:26" x14ac:dyDescent="0.25">
      <c r="A37" t="s">
        <v>203</v>
      </c>
      <c r="B37">
        <v>80</v>
      </c>
      <c r="C37">
        <v>5.0190000000000001</v>
      </c>
      <c r="D37">
        <v>21.32</v>
      </c>
      <c r="E37">
        <v>422.68579398286511</v>
      </c>
      <c r="F37">
        <v>21.092105488166922</v>
      </c>
      <c r="G37">
        <v>8.0779999999999994</v>
      </c>
      <c r="H37">
        <v>160.1121737397888</v>
      </c>
      <c r="I37">
        <v>13.172535889739926</v>
      </c>
      <c r="J37">
        <v>1.952</v>
      </c>
      <c r="K37">
        <v>34.323570432357037</v>
      </c>
      <c r="L37">
        <v>0.87784067601936155</v>
      </c>
      <c r="M37">
        <v>1.778</v>
      </c>
      <c r="N37">
        <v>23.713887228531579</v>
      </c>
      <c r="O37">
        <v>1.0314870477830178</v>
      </c>
      <c r="P37">
        <v>0</v>
      </c>
      <c r="Q37">
        <v>0</v>
      </c>
      <c r="R37">
        <v>0</v>
      </c>
      <c r="S37">
        <v>0.19670000000000001</v>
      </c>
      <c r="T37">
        <v>3.9191073919107393</v>
      </c>
      <c r="U37">
        <v>0.14266863457993226</v>
      </c>
      <c r="V37" t="s">
        <v>69</v>
      </c>
      <c r="W37">
        <v>36.316637736289159</v>
      </c>
      <c r="X37">
        <v>99.607153515653309</v>
      </c>
      <c r="Z37">
        <v>35.285150688506143</v>
      </c>
    </row>
    <row r="38" spans="1:26" x14ac:dyDescent="0.25">
      <c r="A38" t="s">
        <v>203</v>
      </c>
      <c r="B38">
        <v>100</v>
      </c>
      <c r="C38">
        <v>5.0629999999999997</v>
      </c>
      <c r="D38">
        <v>25.07</v>
      </c>
      <c r="E38">
        <v>493.07920205411813</v>
      </c>
      <c r="F38">
        <v>24.6047506015029</v>
      </c>
      <c r="G38">
        <v>10.14</v>
      </c>
      <c r="H38">
        <v>199.44756073474227</v>
      </c>
      <c r="I38">
        <v>16.408684552426351</v>
      </c>
      <c r="J38">
        <v>1.9670000000000001</v>
      </c>
      <c r="K38">
        <v>34.321548489038122</v>
      </c>
      <c r="L38">
        <v>0.87778896391401839</v>
      </c>
      <c r="M38">
        <v>1.881</v>
      </c>
      <c r="N38">
        <v>25.5421686746988</v>
      </c>
      <c r="O38">
        <v>1.1110121215614963</v>
      </c>
      <c r="P38">
        <v>0</v>
      </c>
      <c r="Q38">
        <v>0</v>
      </c>
      <c r="R38">
        <v>0</v>
      </c>
      <c r="S38">
        <v>0.113</v>
      </c>
      <c r="T38">
        <v>2.2318783330041478</v>
      </c>
      <c r="U38">
        <v>8.1247846123194314E-2</v>
      </c>
      <c r="V38" t="s">
        <v>70</v>
      </c>
      <c r="W38">
        <v>43.083484085527964</v>
      </c>
      <c r="X38">
        <v>99.811417651455699</v>
      </c>
      <c r="Z38">
        <v>41.97247196396647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</dc:creator>
  <cp:lastModifiedBy>user</cp:lastModifiedBy>
  <dcterms:created xsi:type="dcterms:W3CDTF">2012-02-21T10:48:21Z</dcterms:created>
  <dcterms:modified xsi:type="dcterms:W3CDTF">2014-01-14T15:13:03Z</dcterms:modified>
</cp:coreProperties>
</file>