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tanovení_polyfenolů" sheetId="1" r:id="rId1"/>
    <sheet name="Stanovení_vodou_extrh.l.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29" i="2" l="1"/>
  <c r="I5" i="2"/>
  <c r="I8" i="2"/>
  <c r="I11" i="2"/>
  <c r="I14" i="2"/>
  <c r="I17" i="2"/>
  <c r="I20" i="2"/>
  <c r="I23" i="2"/>
  <c r="I26" i="2"/>
  <c r="I2" i="2"/>
  <c r="H5" i="2"/>
  <c r="H8" i="2"/>
  <c r="H11" i="2"/>
  <c r="H14" i="2"/>
  <c r="H17" i="2"/>
  <c r="H20" i="2"/>
  <c r="H23" i="2"/>
  <c r="H26" i="2"/>
  <c r="H29" i="2"/>
  <c r="H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2" i="2"/>
  <c r="I5" i="1" l="1"/>
  <c r="I8" i="1"/>
  <c r="I11" i="1"/>
  <c r="I14" i="1"/>
  <c r="I17" i="1"/>
  <c r="I20" i="1"/>
  <c r="I23" i="1"/>
  <c r="I26" i="1"/>
  <c r="I29" i="1"/>
  <c r="I2" i="1"/>
  <c r="H29" i="1"/>
  <c r="H5" i="1"/>
  <c r="H8" i="1"/>
  <c r="H11" i="1"/>
  <c r="H14" i="1"/>
  <c r="H17" i="1"/>
  <c r="H20" i="1"/>
  <c r="H23" i="1"/>
  <c r="H26" i="1"/>
  <c r="H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2" i="1"/>
  <c r="D23" i="1" l="1"/>
  <c r="D3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4" i="1"/>
  <c r="D25" i="1"/>
  <c r="D26" i="1"/>
  <c r="D27" i="1"/>
  <c r="D28" i="1"/>
  <c r="D29" i="1"/>
  <c r="D30" i="1"/>
  <c r="D2" i="1"/>
</calcChain>
</file>

<file path=xl/sharedStrings.xml><?xml version="1.0" encoding="utf-8"?>
<sst xmlns="http://schemas.openxmlformats.org/spreadsheetml/2006/main" count="81" uniqueCount="44">
  <si>
    <t>Vzorek</t>
  </si>
  <si>
    <t>19A</t>
  </si>
  <si>
    <t>19B</t>
  </si>
  <si>
    <t>19C</t>
  </si>
  <si>
    <t>20A</t>
  </si>
  <si>
    <t>20B</t>
  </si>
  <si>
    <t>20C</t>
  </si>
  <si>
    <t>35A</t>
  </si>
  <si>
    <t>35B</t>
  </si>
  <si>
    <t>35C</t>
  </si>
  <si>
    <t>36A</t>
  </si>
  <si>
    <t>36B</t>
  </si>
  <si>
    <t>36C</t>
  </si>
  <si>
    <t>37A</t>
  </si>
  <si>
    <t>37B</t>
  </si>
  <si>
    <t>37C</t>
  </si>
  <si>
    <t>38A</t>
  </si>
  <si>
    <t>38B</t>
  </si>
  <si>
    <t>38C</t>
  </si>
  <si>
    <t>39A</t>
  </si>
  <si>
    <t>39B</t>
  </si>
  <si>
    <t>39C</t>
  </si>
  <si>
    <t>40A</t>
  </si>
  <si>
    <t>40B</t>
  </si>
  <si>
    <t>40C</t>
  </si>
  <si>
    <t>41A</t>
  </si>
  <si>
    <t>41B</t>
  </si>
  <si>
    <t>41C</t>
  </si>
  <si>
    <t>42A</t>
  </si>
  <si>
    <t>42B</t>
  </si>
  <si>
    <t>42C</t>
  </si>
  <si>
    <t>rovnice</t>
  </si>
  <si>
    <r>
      <t>10</t>
    </r>
    <r>
      <rPr>
        <sz val="11"/>
        <color theme="1"/>
        <rFont val="Arial"/>
        <family val="2"/>
        <charset val="238"/>
      </rPr>
      <t>×</t>
    </r>
    <r>
      <rPr>
        <sz val="11"/>
        <color theme="1"/>
        <rFont val="Calibri"/>
        <family val="2"/>
        <charset val="238"/>
      </rPr>
      <t xml:space="preserve"> zředěno</t>
    </r>
  </si>
  <si>
    <r>
      <rPr>
        <i/>
        <sz val="11"/>
        <color rgb="FFFF0000"/>
        <rFont val="Calibri"/>
        <family val="2"/>
        <charset val="238"/>
        <scheme val="minor"/>
      </rPr>
      <t>y</t>
    </r>
    <r>
      <rPr>
        <sz val="11"/>
        <color rgb="FFFF0000"/>
        <rFont val="Calibri"/>
        <family val="2"/>
        <charset val="238"/>
        <scheme val="minor"/>
      </rPr>
      <t>=0,0019</t>
    </r>
    <r>
      <rPr>
        <i/>
        <sz val="11"/>
        <color rgb="FFFF0000"/>
        <rFont val="Calibri"/>
        <family val="2"/>
        <charset val="238"/>
        <scheme val="minor"/>
      </rPr>
      <t xml:space="preserve">x </t>
    </r>
    <r>
      <rPr>
        <sz val="11"/>
        <color rgb="FFFF0000"/>
        <rFont val="Calibri"/>
        <family val="2"/>
        <charset val="238"/>
        <scheme val="minor"/>
      </rPr>
      <t>(mg</t>
    </r>
    <r>
      <rPr>
        <sz val="11"/>
        <color rgb="FFFF0000"/>
        <rFont val="Calibri"/>
        <family val="2"/>
        <charset val="238"/>
      </rPr>
      <t>∙dm</t>
    </r>
    <r>
      <rPr>
        <vertAlign val="superscript"/>
        <sz val="11"/>
        <color rgb="FFFF0000"/>
        <rFont val="Cambria"/>
        <family val="1"/>
        <charset val="238"/>
      </rPr>
      <t>−3</t>
    </r>
    <r>
      <rPr>
        <sz val="11"/>
        <color rgb="FFFF0000"/>
        <rFont val="Calibri"/>
        <family val="2"/>
        <charset val="238"/>
      </rPr>
      <t>)</t>
    </r>
  </si>
  <si>
    <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čaj</t>
    </r>
    <r>
      <rPr>
        <b/>
        <sz val="11"/>
        <color theme="1"/>
        <rFont val="Calibri"/>
        <family val="2"/>
        <charset val="238"/>
        <scheme val="minor"/>
      </rPr>
      <t xml:space="preserve"> (g)</t>
    </r>
  </si>
  <si>
    <r>
      <t>A</t>
    </r>
    <r>
      <rPr>
        <b/>
        <vertAlign val="subscript"/>
        <sz val="11"/>
        <color theme="1"/>
        <rFont val="Calibri"/>
        <family val="2"/>
        <charset val="238"/>
        <scheme val="minor"/>
      </rPr>
      <t>max</t>
    </r>
  </si>
  <si>
    <r>
      <rPr>
        <b/>
        <i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 xml:space="preserve"> (mg∙dm</t>
    </r>
    <r>
      <rPr>
        <b/>
        <vertAlign val="superscript"/>
        <sz val="11"/>
        <color theme="1"/>
        <rFont val="Calibri"/>
        <family val="2"/>
        <charset val="238"/>
        <scheme val="minor"/>
      </rPr>
      <t>−3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</si>
  <si>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theme="1"/>
        <rFont val="Calibri"/>
        <family val="2"/>
        <charset val="238"/>
        <scheme val="minor"/>
      </rPr>
      <t>m</t>
    </r>
    <r>
      <rPr>
        <vertAlign val="subscript"/>
        <sz val="11"/>
        <color theme="1"/>
        <rFont val="Calibri"/>
        <family val="2"/>
        <charset val="238"/>
        <scheme val="minor"/>
      </rPr>
      <t>zkumavka</t>
    </r>
    <r>
      <rPr>
        <sz val="11"/>
        <color theme="1"/>
        <rFont val="Calibri"/>
        <family val="2"/>
        <charset val="238"/>
        <scheme val="minor"/>
      </rPr>
      <t xml:space="preserve"> (g)</t>
    </r>
  </si>
  <si>
    <r>
      <rPr>
        <b/>
        <i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 xml:space="preserve"> (mg∙g</t>
    </r>
    <r>
      <rPr>
        <b/>
        <vertAlign val="superscript"/>
        <sz val="11"/>
        <color theme="1"/>
        <rFont val="Calibri"/>
        <family val="2"/>
        <charset val="238"/>
        <scheme val="minor"/>
      </rPr>
      <t>−1</t>
    </r>
    <r>
      <rPr>
        <b/>
        <sz val="11"/>
        <color theme="1"/>
        <rFont val="Calibri"/>
        <family val="2"/>
        <charset val="238"/>
        <scheme val="minor"/>
      </rPr>
      <t>)</t>
    </r>
  </si>
  <si>
    <t>±δ</t>
  </si>
  <si>
    <t>Vzorek (čaj)</t>
  </si>
  <si>
    <r>
      <rPr>
        <b/>
        <sz val="11"/>
        <color theme="1"/>
        <rFont val="Calibri"/>
        <family val="2"/>
        <charset val="238"/>
        <scheme val="minor"/>
      </rPr>
      <t>m</t>
    </r>
    <r>
      <rPr>
        <vertAlign val="subscript"/>
        <sz val="11"/>
        <color theme="1"/>
        <rFont val="Calibri"/>
        <family val="2"/>
        <charset val="238"/>
        <scheme val="minor"/>
      </rPr>
      <t>zkumavka + vzorek</t>
    </r>
    <r>
      <rPr>
        <sz val="11"/>
        <color theme="1"/>
        <rFont val="Calibri"/>
        <family val="2"/>
        <charset val="238"/>
        <scheme val="minor"/>
      </rPr>
      <t xml:space="preserve"> (g)</t>
    </r>
  </si>
  <si>
    <r>
      <rPr>
        <b/>
        <sz val="11"/>
        <color theme="1"/>
        <rFont val="Calibri"/>
        <family val="2"/>
        <charset val="238"/>
        <scheme val="minor"/>
      </rPr>
      <t>m</t>
    </r>
    <r>
      <rPr>
        <vertAlign val="subscript"/>
        <sz val="11"/>
        <color theme="1"/>
        <rFont val="Calibri"/>
        <family val="2"/>
        <charset val="238"/>
        <scheme val="minor"/>
      </rPr>
      <t>vzorek</t>
    </r>
    <r>
      <rPr>
        <sz val="11"/>
        <color theme="1"/>
        <rFont val="Calibri"/>
        <family val="2"/>
        <charset val="238"/>
        <scheme val="minor"/>
      </rPr>
      <t xml:space="preserve"> (g)</t>
    </r>
  </si>
  <si>
    <r>
      <rPr>
        <b/>
        <sz val="11"/>
        <color theme="1"/>
        <rFont val="Calibri"/>
        <family val="2"/>
        <charset val="238"/>
        <scheme val="minor"/>
      </rPr>
      <t>m</t>
    </r>
    <r>
      <rPr>
        <vertAlign val="subscript"/>
        <sz val="11"/>
        <color theme="1"/>
        <rFont val="Calibri"/>
        <family val="2"/>
        <charset val="238"/>
        <scheme val="minor"/>
      </rPr>
      <t>vzorek</t>
    </r>
    <r>
      <rPr>
        <sz val="11"/>
        <color theme="1"/>
        <rFont val="Calibri"/>
        <family val="2"/>
        <charset val="238"/>
        <scheme val="minor"/>
      </rPr>
      <t xml:space="preserve"> (mg)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</si>
</sst>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i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vertAlign val="superscript"/>
      <sz val="11"/>
      <color rgb="FFFF0000"/>
      <name val="Cambria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/>
    <xf numFmtId="0" fontId="2" fillId="0" borderId="0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D36" sqref="D36"/>
    </sheetView>
  </sheetViews>
  <sheetFormatPr defaultRowHeight="15" x14ac:dyDescent="0.25"/>
  <cols>
    <col min="4" max="4" width="11.28515625" bestFit="1" customWidth="1"/>
    <col min="5" max="6" width="11.5703125" bestFit="1" customWidth="1"/>
    <col min="7" max="7" width="11.42578125" bestFit="1" customWidth="1"/>
    <col min="8" max="8" width="9.7109375" bestFit="1" customWidth="1"/>
  </cols>
  <sheetData>
    <row r="1" spans="1:11" ht="18" x14ac:dyDescent="0.25">
      <c r="A1" s="4" t="s">
        <v>0</v>
      </c>
      <c r="B1" s="4" t="s">
        <v>34</v>
      </c>
      <c r="C1" s="4" t="s">
        <v>35</v>
      </c>
      <c r="D1" s="4" t="s">
        <v>36</v>
      </c>
      <c r="E1" s="4" t="s">
        <v>36</v>
      </c>
      <c r="F1" s="4" t="s">
        <v>38</v>
      </c>
      <c r="G1" s="6" t="s">
        <v>40</v>
      </c>
      <c r="H1" s="6" t="s">
        <v>38</v>
      </c>
      <c r="I1" s="7" t="s">
        <v>39</v>
      </c>
      <c r="J1" s="1">
        <v>100</v>
      </c>
    </row>
    <row r="2" spans="1:11" x14ac:dyDescent="0.25">
      <c r="A2" s="5" t="s">
        <v>1</v>
      </c>
      <c r="B2" s="8">
        <v>0.10545</v>
      </c>
      <c r="C2" s="9">
        <v>0.15509999999999999</v>
      </c>
      <c r="D2" s="10">
        <f>C2/$A$35</f>
        <v>81.631578947368411</v>
      </c>
      <c r="E2" s="11">
        <v>816.3</v>
      </c>
      <c r="F2" s="12">
        <f>(E2/(B2*$J$1))</f>
        <v>77.411095305832148</v>
      </c>
      <c r="G2" s="14">
        <v>19</v>
      </c>
      <c r="H2" s="13">
        <f>AVERAGE(F2:F4)</f>
        <v>78.782813916275401</v>
      </c>
      <c r="I2" s="15">
        <f>STDEVP(F2:F4)</f>
        <v>8.5401457475614357</v>
      </c>
    </row>
    <row r="3" spans="1:11" x14ac:dyDescent="0.25">
      <c r="A3" s="5" t="s">
        <v>2</v>
      </c>
      <c r="B3" s="8">
        <v>9.8919999999999994E-2</v>
      </c>
      <c r="C3" s="9">
        <v>0.16889999999999999</v>
      </c>
      <c r="D3" s="10">
        <f t="shared" ref="D3:D30" si="0">C3/$A$35</f>
        <v>88.89473684210526</v>
      </c>
      <c r="E3" s="11">
        <v>888.9</v>
      </c>
      <c r="F3" s="12">
        <f t="shared" ref="F3:F31" si="1">(E3/(B3*$J$1))</f>
        <v>89.860493327941768</v>
      </c>
      <c r="G3" s="14"/>
      <c r="H3" s="14"/>
      <c r="I3" s="15"/>
    </row>
    <row r="4" spans="1:11" x14ac:dyDescent="0.25">
      <c r="A4" s="5" t="s">
        <v>3</v>
      </c>
      <c r="B4" s="8">
        <v>0.10995000000000001</v>
      </c>
      <c r="C4" s="9">
        <v>0.14430000000000001</v>
      </c>
      <c r="D4" s="10">
        <f t="shared" si="0"/>
        <v>75.947368421052644</v>
      </c>
      <c r="E4" s="11">
        <v>759.5</v>
      </c>
      <c r="F4" s="12">
        <f t="shared" si="1"/>
        <v>69.076853115052288</v>
      </c>
      <c r="G4" s="14"/>
      <c r="H4" s="14"/>
      <c r="I4" s="15"/>
    </row>
    <row r="5" spans="1:11" x14ac:dyDescent="0.25">
      <c r="A5" s="4" t="s">
        <v>4</v>
      </c>
      <c r="B5" s="3">
        <v>9.7250000000000003E-2</v>
      </c>
      <c r="C5" s="3">
        <v>0.44700000000000001</v>
      </c>
      <c r="D5" s="12">
        <f t="shared" si="0"/>
        <v>235.26315789473685</v>
      </c>
      <c r="E5" s="11">
        <v>235.26315789473685</v>
      </c>
      <c r="F5" s="12">
        <f t="shared" si="1"/>
        <v>24.191584359355975</v>
      </c>
      <c r="G5" s="14">
        <v>20</v>
      </c>
      <c r="H5" s="13">
        <f t="shared" ref="H5" si="2">AVERAGE(F5:F7)</f>
        <v>25.115161315957959</v>
      </c>
      <c r="I5" s="15">
        <f t="shared" ref="I5" si="3">STDEVP(F5:F7)</f>
        <v>0.99645607580684004</v>
      </c>
    </row>
    <row r="6" spans="1:11" x14ac:dyDescent="0.25">
      <c r="A6" s="4" t="s">
        <v>5</v>
      </c>
      <c r="B6" s="3">
        <v>0.10646</v>
      </c>
      <c r="C6" s="3">
        <v>0.53600000000000003</v>
      </c>
      <c r="D6" s="12">
        <f t="shared" si="0"/>
        <v>282.10526315789474</v>
      </c>
      <c r="E6" s="11">
        <v>282.10526315789474</v>
      </c>
      <c r="F6" s="12">
        <f t="shared" si="1"/>
        <v>26.49870967104027</v>
      </c>
      <c r="G6" s="14"/>
      <c r="H6" s="14"/>
      <c r="I6" s="15"/>
    </row>
    <row r="7" spans="1:11" x14ac:dyDescent="0.25">
      <c r="A7" s="4" t="s">
        <v>6</v>
      </c>
      <c r="B7" s="3">
        <v>0.10886999999999999</v>
      </c>
      <c r="C7" s="3">
        <v>0.51</v>
      </c>
      <c r="D7" s="12">
        <f t="shared" si="0"/>
        <v>268.42105263157896</v>
      </c>
      <c r="E7" s="11">
        <v>268.42105263157896</v>
      </c>
      <c r="F7" s="12">
        <f t="shared" si="1"/>
        <v>24.655189917477632</v>
      </c>
      <c r="G7" s="14"/>
      <c r="H7" s="14"/>
      <c r="I7" s="15"/>
    </row>
    <row r="8" spans="1:11" x14ac:dyDescent="0.25">
      <c r="A8" s="4" t="s">
        <v>7</v>
      </c>
      <c r="B8" s="3">
        <v>0.10295</v>
      </c>
      <c r="C8" s="3">
        <v>0.14599999999999999</v>
      </c>
      <c r="D8" s="12">
        <f t="shared" si="0"/>
        <v>76.84210526315789</v>
      </c>
      <c r="E8" s="11">
        <v>76.84210526315789</v>
      </c>
      <c r="F8" s="12">
        <f t="shared" si="1"/>
        <v>7.4640218808312664</v>
      </c>
      <c r="G8" s="14">
        <v>35</v>
      </c>
      <c r="H8" s="13">
        <f t="shared" ref="H8" si="4">AVERAGE(F8:F10)</f>
        <v>8.4569936680036282</v>
      </c>
      <c r="I8" s="15">
        <f t="shared" ref="I8" si="5">STDEVP(F8:F10)</f>
        <v>0.81024708277028601</v>
      </c>
    </row>
    <row r="9" spans="1:11" x14ac:dyDescent="0.25">
      <c r="A9" s="4" t="s">
        <v>8</v>
      </c>
      <c r="B9" s="3">
        <v>9.3960000000000002E-2</v>
      </c>
      <c r="C9" s="3">
        <v>0.151</v>
      </c>
      <c r="D9" s="12">
        <f t="shared" si="0"/>
        <v>79.473684210526315</v>
      </c>
      <c r="E9" s="11">
        <v>79.473684210526315</v>
      </c>
      <c r="F9" s="12">
        <f t="shared" si="1"/>
        <v>8.4582465102731277</v>
      </c>
      <c r="G9" s="14"/>
      <c r="H9" s="14"/>
      <c r="I9" s="15"/>
    </row>
    <row r="10" spans="1:11" x14ac:dyDescent="0.25">
      <c r="A10" s="4" t="s">
        <v>9</v>
      </c>
      <c r="B10" s="3">
        <v>9.3579999999999997E-2</v>
      </c>
      <c r="C10" s="3">
        <v>0.16800000000000001</v>
      </c>
      <c r="D10" s="12">
        <f t="shared" si="0"/>
        <v>88.421052631578959</v>
      </c>
      <c r="E10" s="11">
        <v>88.421052631578959</v>
      </c>
      <c r="F10" s="12">
        <f t="shared" si="1"/>
        <v>9.4487126129064922</v>
      </c>
      <c r="G10" s="14"/>
      <c r="H10" s="14"/>
      <c r="I10" s="15"/>
    </row>
    <row r="11" spans="1:11" x14ac:dyDescent="0.25">
      <c r="A11" s="4" t="s">
        <v>10</v>
      </c>
      <c r="B11" s="3">
        <v>0.1055</v>
      </c>
      <c r="C11" s="3">
        <v>0.443</v>
      </c>
      <c r="D11" s="12">
        <f t="shared" si="0"/>
        <v>233.15789473684211</v>
      </c>
      <c r="E11" s="11">
        <v>233.15789473684211</v>
      </c>
      <c r="F11" s="12">
        <f t="shared" si="1"/>
        <v>22.100274382639064</v>
      </c>
      <c r="G11" s="14">
        <v>36</v>
      </c>
      <c r="H11" s="13">
        <f t="shared" ref="H11" si="6">AVERAGE(F11:F13)</f>
        <v>17.510187301029116</v>
      </c>
      <c r="I11" s="15">
        <f t="shared" ref="I11" si="7">STDEVP(F11:F13)</f>
        <v>6.4928292188843812</v>
      </c>
      <c r="K11" s="2"/>
    </row>
    <row r="12" spans="1:11" x14ac:dyDescent="0.25">
      <c r="A12" s="4" t="s">
        <v>11</v>
      </c>
      <c r="B12" s="3">
        <v>9.0249999999999997E-2</v>
      </c>
      <c r="C12" s="3">
        <v>0.379</v>
      </c>
      <c r="D12" s="12">
        <f t="shared" si="0"/>
        <v>199.47368421052633</v>
      </c>
      <c r="E12" s="11">
        <v>199.47368421052633</v>
      </c>
      <c r="F12" s="12">
        <f t="shared" si="1"/>
        <v>22.102347280944745</v>
      </c>
      <c r="G12" s="14"/>
      <c r="H12" s="14"/>
      <c r="I12" s="15"/>
    </row>
    <row r="13" spans="1:11" x14ac:dyDescent="0.25">
      <c r="A13" s="4" t="s">
        <v>12</v>
      </c>
      <c r="B13" s="3">
        <v>0.10491</v>
      </c>
      <c r="C13" s="3">
        <v>0.16600000000000001</v>
      </c>
      <c r="D13" s="12">
        <f t="shared" si="0"/>
        <v>87.368421052631589</v>
      </c>
      <c r="E13" s="11">
        <v>87.368421052631589</v>
      </c>
      <c r="F13" s="12">
        <f t="shared" si="1"/>
        <v>8.3279402395035351</v>
      </c>
      <c r="G13" s="14"/>
      <c r="H13" s="14"/>
      <c r="I13" s="15"/>
    </row>
    <row r="14" spans="1:11" x14ac:dyDescent="0.25">
      <c r="A14" s="5" t="s">
        <v>13</v>
      </c>
      <c r="B14" s="8">
        <v>9.8150000000000001E-2</v>
      </c>
      <c r="C14" s="9">
        <v>0.14580000000000001</v>
      </c>
      <c r="D14" s="10">
        <f t="shared" si="0"/>
        <v>76.736842105263165</v>
      </c>
      <c r="E14" s="11">
        <v>767.4</v>
      </c>
      <c r="F14" s="12">
        <f t="shared" si="1"/>
        <v>78.186449312277134</v>
      </c>
      <c r="G14" s="14">
        <v>37</v>
      </c>
      <c r="H14" s="13">
        <f t="shared" ref="H14" si="8">AVERAGE(F14:F16)</f>
        <v>103.04386068419929</v>
      </c>
      <c r="I14" s="15">
        <f t="shared" ref="I14" si="9">STDEVP(F14:F16)</f>
        <v>25.012993683037969</v>
      </c>
    </row>
    <row r="15" spans="1:11" x14ac:dyDescent="0.25">
      <c r="A15" s="5" t="s">
        <v>14</v>
      </c>
      <c r="B15" s="8">
        <v>8.7419999999999998E-2</v>
      </c>
      <c r="C15" s="9">
        <v>0.22800000000000001</v>
      </c>
      <c r="D15" s="10">
        <f t="shared" si="0"/>
        <v>120</v>
      </c>
      <c r="E15" s="11">
        <v>1200</v>
      </c>
      <c r="F15" s="12">
        <f t="shared" si="1"/>
        <v>137.26835964310229</v>
      </c>
      <c r="G15" s="14"/>
      <c r="H15" s="14"/>
      <c r="I15" s="15"/>
    </row>
    <row r="16" spans="1:11" x14ac:dyDescent="0.25">
      <c r="A16" s="5" t="s">
        <v>15</v>
      </c>
      <c r="B16" s="8">
        <v>0.11181000000000001</v>
      </c>
      <c r="C16" s="9">
        <v>0.19900000000000001</v>
      </c>
      <c r="D16" s="10">
        <f t="shared" si="0"/>
        <v>104.73684210526316</v>
      </c>
      <c r="E16" s="11">
        <v>1047.4000000000001</v>
      </c>
      <c r="F16" s="12">
        <f t="shared" si="1"/>
        <v>93.676773097218501</v>
      </c>
      <c r="G16" s="14"/>
      <c r="H16" s="14"/>
      <c r="I16" s="15"/>
    </row>
    <row r="17" spans="1:9" x14ac:dyDescent="0.25">
      <c r="A17" s="4" t="s">
        <v>16</v>
      </c>
      <c r="B17" s="3">
        <v>9.3920000000000003E-2</v>
      </c>
      <c r="C17" s="3">
        <v>6.8000000000000005E-2</v>
      </c>
      <c r="D17" s="12">
        <f t="shared" si="0"/>
        <v>35.789473684210527</v>
      </c>
      <c r="E17" s="11">
        <v>35.789473684210527</v>
      </c>
      <c r="F17" s="12">
        <f t="shared" si="1"/>
        <v>3.8106339101587019</v>
      </c>
      <c r="G17" s="14">
        <v>38</v>
      </c>
      <c r="H17" s="13">
        <f t="shared" ref="H17" si="10">AVERAGE(F17:F19)</f>
        <v>3.549492457629345</v>
      </c>
      <c r="I17" s="15">
        <f t="shared" ref="I17" si="11">STDEVP(F17:F19)</f>
        <v>0.26177846105218477</v>
      </c>
    </row>
    <row r="18" spans="1:9" x14ac:dyDescent="0.25">
      <c r="A18" s="4" t="s">
        <v>17</v>
      </c>
      <c r="B18" s="3">
        <v>0.10392999999999999</v>
      </c>
      <c r="C18" s="3">
        <v>7.1999999999999995E-2</v>
      </c>
      <c r="D18" s="12">
        <f t="shared" si="0"/>
        <v>37.89473684210526</v>
      </c>
      <c r="E18" s="11">
        <v>37.89473684210526</v>
      </c>
      <c r="F18" s="12">
        <f t="shared" si="1"/>
        <v>3.6461788552011223</v>
      </c>
      <c r="G18" s="14"/>
      <c r="H18" s="14"/>
      <c r="I18" s="15"/>
    </row>
    <row r="19" spans="1:9" x14ac:dyDescent="0.25">
      <c r="A19" s="4" t="s">
        <v>18</v>
      </c>
      <c r="B19" s="3">
        <v>0.10224</v>
      </c>
      <c r="C19" s="3">
        <v>6.2E-2</v>
      </c>
      <c r="D19" s="12">
        <f t="shared" si="0"/>
        <v>32.631578947368418</v>
      </c>
      <c r="E19" s="11">
        <v>32.631578947368418</v>
      </c>
      <c r="F19" s="12">
        <f t="shared" si="1"/>
        <v>3.1916646075282098</v>
      </c>
      <c r="G19" s="14"/>
      <c r="H19" s="14"/>
      <c r="I19" s="15"/>
    </row>
    <row r="20" spans="1:9" x14ac:dyDescent="0.25">
      <c r="A20" s="4" t="s">
        <v>19</v>
      </c>
      <c r="B20" s="3">
        <v>9.8849999999999993E-2</v>
      </c>
      <c r="C20" s="3">
        <v>5.2999999999999999E-2</v>
      </c>
      <c r="D20" s="12">
        <f t="shared" si="0"/>
        <v>27.894736842105264</v>
      </c>
      <c r="E20" s="11">
        <v>27.894736842105264</v>
      </c>
      <c r="F20" s="12">
        <f t="shared" si="1"/>
        <v>2.821925831270133</v>
      </c>
      <c r="G20" s="14">
        <v>39</v>
      </c>
      <c r="H20" s="13">
        <f t="shared" ref="H20" si="12">AVERAGE(F20:F22)</f>
        <v>2.6159652020770463</v>
      </c>
      <c r="I20" s="15">
        <f t="shared" ref="I20" si="13">STDEVP(F20:F22)</f>
        <v>0.21198266770455135</v>
      </c>
    </row>
    <row r="21" spans="1:9" x14ac:dyDescent="0.25">
      <c r="A21" s="4" t="s">
        <v>20</v>
      </c>
      <c r="B21" s="3">
        <v>0.10868999999999999</v>
      </c>
      <c r="C21" s="3">
        <v>4.8000000000000001E-2</v>
      </c>
      <c r="D21" s="12">
        <f t="shared" si="0"/>
        <v>25.263157894736842</v>
      </c>
      <c r="E21" s="11">
        <v>25.263157894736842</v>
      </c>
      <c r="F21" s="12">
        <f t="shared" si="1"/>
        <v>2.3243313915481503</v>
      </c>
      <c r="G21" s="14"/>
      <c r="H21" s="14"/>
      <c r="I21" s="15"/>
    </row>
    <row r="22" spans="1:9" x14ac:dyDescent="0.25">
      <c r="A22" s="4" t="s">
        <v>21</v>
      </c>
      <c r="B22" s="3">
        <v>0.11494</v>
      </c>
      <c r="C22" s="3">
        <v>5.8999999999999997E-2</v>
      </c>
      <c r="D22" s="12">
        <f t="shared" si="0"/>
        <v>31.052631578947366</v>
      </c>
      <c r="E22" s="11">
        <v>31.052631578947366</v>
      </c>
      <c r="F22" s="12">
        <f t="shared" si="1"/>
        <v>2.7016383834128561</v>
      </c>
      <c r="G22" s="14"/>
      <c r="H22" s="14"/>
      <c r="I22" s="15"/>
    </row>
    <row r="23" spans="1:9" x14ac:dyDescent="0.25">
      <c r="A23" s="4" t="s">
        <v>22</v>
      </c>
      <c r="B23" s="3">
        <v>0.10142</v>
      </c>
      <c r="C23" s="3">
        <v>0.32</v>
      </c>
      <c r="D23" s="12">
        <f>C23/$A$35</f>
        <v>168.42105263157896</v>
      </c>
      <c r="E23" s="11">
        <v>168.42105263157896</v>
      </c>
      <c r="F23" s="12">
        <f t="shared" si="1"/>
        <v>16.606295861918653</v>
      </c>
      <c r="G23" s="14">
        <v>40</v>
      </c>
      <c r="H23" s="13">
        <f t="shared" ref="H23" si="14">AVERAGE(F23:F25)</f>
        <v>16.921829841610631</v>
      </c>
      <c r="I23" s="15">
        <f t="shared" ref="I23" si="15">STDEVP(F23:F25)</f>
        <v>0.29456150163571232</v>
      </c>
    </row>
    <row r="24" spans="1:9" x14ac:dyDescent="0.25">
      <c r="A24" s="4" t="s">
        <v>23</v>
      </c>
      <c r="B24" s="3">
        <v>0.10780000000000001</v>
      </c>
      <c r="C24" s="3">
        <v>0.34499999999999997</v>
      </c>
      <c r="D24" s="12">
        <f t="shared" si="0"/>
        <v>181.57894736842104</v>
      </c>
      <c r="E24" s="11">
        <v>181.57894736842104</v>
      </c>
      <c r="F24" s="12">
        <f t="shared" si="1"/>
        <v>16.844058197441655</v>
      </c>
      <c r="G24" s="14"/>
      <c r="H24" s="14"/>
      <c r="I24" s="15"/>
    </row>
    <row r="25" spans="1:9" x14ac:dyDescent="0.25">
      <c r="A25" s="4" t="s">
        <v>24</v>
      </c>
      <c r="B25" s="3">
        <v>9.8180000000000003E-2</v>
      </c>
      <c r="C25" s="3">
        <v>0.32300000000000001</v>
      </c>
      <c r="D25" s="12">
        <f t="shared" si="0"/>
        <v>170</v>
      </c>
      <c r="E25" s="11">
        <v>170</v>
      </c>
      <c r="F25" s="12">
        <f t="shared" si="1"/>
        <v>17.315135465471585</v>
      </c>
      <c r="G25" s="14"/>
      <c r="H25" s="14"/>
      <c r="I25" s="15"/>
    </row>
    <row r="26" spans="1:9" x14ac:dyDescent="0.25">
      <c r="A26" s="5" t="s">
        <v>25</v>
      </c>
      <c r="B26" s="8">
        <v>0.10725</v>
      </c>
      <c r="C26" s="9">
        <v>0.20069999999999999</v>
      </c>
      <c r="D26" s="10">
        <f t="shared" si="0"/>
        <v>105.63157894736841</v>
      </c>
      <c r="E26" s="11">
        <v>1056.3</v>
      </c>
      <c r="F26" s="12">
        <f t="shared" si="1"/>
        <v>98.489510489510494</v>
      </c>
      <c r="G26" s="14">
        <v>41</v>
      </c>
      <c r="H26" s="13">
        <f t="shared" ref="H26" si="16">AVERAGE(F26:F28)</f>
        <v>87.511622234673823</v>
      </c>
      <c r="I26" s="15">
        <f t="shared" ref="I26" si="17">STDEVP(F26:F28)</f>
        <v>7.9833602840179028</v>
      </c>
    </row>
    <row r="27" spans="1:9" x14ac:dyDescent="0.25">
      <c r="A27" s="5" t="s">
        <v>26</v>
      </c>
      <c r="B27" s="8">
        <v>0.10756</v>
      </c>
      <c r="C27" s="9">
        <v>0.17230000000000001</v>
      </c>
      <c r="D27" s="10">
        <f t="shared" si="0"/>
        <v>90.684210526315795</v>
      </c>
      <c r="E27" s="11">
        <v>906.8</v>
      </c>
      <c r="F27" s="12">
        <f t="shared" si="1"/>
        <v>84.30643361844551</v>
      </c>
      <c r="G27" s="14"/>
      <c r="H27" s="14"/>
      <c r="I27" s="15"/>
    </row>
    <row r="28" spans="1:9" x14ac:dyDescent="0.25">
      <c r="A28" s="5" t="s">
        <v>27</v>
      </c>
      <c r="B28" s="8">
        <v>0.10878</v>
      </c>
      <c r="C28" s="9">
        <v>0.1648</v>
      </c>
      <c r="D28" s="10">
        <f t="shared" si="0"/>
        <v>86.736842105263165</v>
      </c>
      <c r="E28" s="11">
        <v>867.4</v>
      </c>
      <c r="F28" s="12">
        <f t="shared" si="1"/>
        <v>79.73892259606545</v>
      </c>
      <c r="G28" s="14"/>
      <c r="H28" s="14"/>
      <c r="I28" s="15"/>
    </row>
    <row r="29" spans="1:9" x14ac:dyDescent="0.25">
      <c r="A29" s="4" t="s">
        <v>28</v>
      </c>
      <c r="B29" s="3">
        <v>0.10589999999999999</v>
      </c>
      <c r="C29" s="3">
        <v>5.1999999999999998E-2</v>
      </c>
      <c r="D29" s="12">
        <f t="shared" si="0"/>
        <v>27.368421052631579</v>
      </c>
      <c r="E29" s="11">
        <v>27.368421052631579</v>
      </c>
      <c r="F29" s="12">
        <f t="shared" si="1"/>
        <v>2.5843645942050593</v>
      </c>
      <c r="G29" s="14">
        <v>42</v>
      </c>
      <c r="H29" s="13">
        <f>AVERAGE(F29:F31)</f>
        <v>2.6497743991984049</v>
      </c>
      <c r="I29" s="15">
        <f t="shared" ref="I29" si="18">STDEVP(F29:F31)</f>
        <v>0.17756558823861204</v>
      </c>
    </row>
    <row r="30" spans="1:9" x14ac:dyDescent="0.25">
      <c r="A30" s="4" t="s">
        <v>29</v>
      </c>
      <c r="B30" s="3">
        <v>9.579E-2</v>
      </c>
      <c r="C30" s="3">
        <v>4.4999999999999998E-2</v>
      </c>
      <c r="D30" s="12">
        <f t="shared" si="0"/>
        <v>23.684210526315788</v>
      </c>
      <c r="E30" s="11">
        <v>23.684210526315788</v>
      </c>
      <c r="F30" s="12">
        <f t="shared" si="1"/>
        <v>2.472513887286333</v>
      </c>
      <c r="G30" s="14"/>
      <c r="H30" s="14"/>
      <c r="I30" s="15"/>
    </row>
    <row r="31" spans="1:9" x14ac:dyDescent="0.25">
      <c r="A31" s="4" t="s">
        <v>30</v>
      </c>
      <c r="B31" s="3">
        <v>9.6439999999999998E-2</v>
      </c>
      <c r="C31" s="3">
        <v>5.2999999999999999E-2</v>
      </c>
      <c r="D31" s="12">
        <f>C31/$A$35</f>
        <v>27.894736842105264</v>
      </c>
      <c r="E31" s="11">
        <v>27.894736842105264</v>
      </c>
      <c r="F31" s="12">
        <f t="shared" si="1"/>
        <v>2.8924447161038223</v>
      </c>
      <c r="G31" s="14"/>
      <c r="H31" s="14"/>
      <c r="I31" s="15"/>
    </row>
    <row r="33" spans="1:3" x14ac:dyDescent="0.25">
      <c r="A33" s="16" t="s">
        <v>31</v>
      </c>
      <c r="B33" s="16"/>
      <c r="C33" s="16"/>
    </row>
    <row r="34" spans="1:3" ht="17.25" x14ac:dyDescent="0.25">
      <c r="A34" s="17" t="s">
        <v>33</v>
      </c>
      <c r="B34" s="17"/>
      <c r="C34" s="17"/>
    </row>
    <row r="35" spans="1:3" x14ac:dyDescent="0.25">
      <c r="A35" s="16">
        <v>1.9E-3</v>
      </c>
      <c r="B35" s="16"/>
      <c r="C35" s="16"/>
    </row>
    <row r="36" spans="1:3" x14ac:dyDescent="0.25">
      <c r="A36" s="18" t="s">
        <v>32</v>
      </c>
      <c r="B36" s="18"/>
      <c r="C36" s="18"/>
    </row>
  </sheetData>
  <mergeCells count="34">
    <mergeCell ref="A33:C33"/>
    <mergeCell ref="A34:C34"/>
    <mergeCell ref="A36:C36"/>
    <mergeCell ref="A35:C35"/>
    <mergeCell ref="G2:G4"/>
    <mergeCell ref="G5:G7"/>
    <mergeCell ref="G8:G10"/>
    <mergeCell ref="G11:G13"/>
    <mergeCell ref="G14:G16"/>
    <mergeCell ref="G17:G19"/>
    <mergeCell ref="G20:G22"/>
    <mergeCell ref="G23:G25"/>
    <mergeCell ref="G26:G28"/>
    <mergeCell ref="G29:G31"/>
    <mergeCell ref="H2:H4"/>
    <mergeCell ref="I2:I4"/>
    <mergeCell ref="H5:H7"/>
    <mergeCell ref="I5:I7"/>
    <mergeCell ref="H8:H10"/>
    <mergeCell ref="I8:I10"/>
    <mergeCell ref="H11:H13"/>
    <mergeCell ref="I11:I13"/>
    <mergeCell ref="H14:H16"/>
    <mergeCell ref="I14:I16"/>
    <mergeCell ref="H17:H19"/>
    <mergeCell ref="I17:I19"/>
    <mergeCell ref="H29:H31"/>
    <mergeCell ref="I29:I31"/>
    <mergeCell ref="H20:H22"/>
    <mergeCell ref="I20:I22"/>
    <mergeCell ref="H23:H25"/>
    <mergeCell ref="I23:I25"/>
    <mergeCell ref="H26:H28"/>
    <mergeCell ref="I26:I28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L13" sqref="L13"/>
    </sheetView>
  </sheetViews>
  <sheetFormatPr defaultRowHeight="15" x14ac:dyDescent="0.25"/>
  <cols>
    <col min="2" max="2" width="11.5703125" bestFit="1" customWidth="1"/>
    <col min="3" max="3" width="16.85546875" bestFit="1" customWidth="1"/>
    <col min="4" max="4" width="11.5703125" bestFit="1" customWidth="1"/>
    <col min="5" max="5" width="11.140625" bestFit="1" customWidth="1"/>
    <col min="6" max="6" width="11.140625" customWidth="1"/>
    <col min="7" max="7" width="11.42578125" bestFit="1" customWidth="1"/>
    <col min="8" max="8" width="9.7109375" bestFit="1" customWidth="1"/>
  </cols>
  <sheetData>
    <row r="1" spans="1:9" ht="18" x14ac:dyDescent="0.25">
      <c r="A1" s="4" t="s">
        <v>0</v>
      </c>
      <c r="B1" s="3" t="s">
        <v>37</v>
      </c>
      <c r="C1" s="3" t="s">
        <v>41</v>
      </c>
      <c r="D1" s="3" t="s">
        <v>42</v>
      </c>
      <c r="E1" s="3" t="s">
        <v>43</v>
      </c>
      <c r="F1" s="20" t="s">
        <v>38</v>
      </c>
      <c r="G1" s="6" t="s">
        <v>40</v>
      </c>
      <c r="H1" s="6" t="s">
        <v>38</v>
      </c>
      <c r="I1" s="7" t="s">
        <v>39</v>
      </c>
    </row>
    <row r="2" spans="1:9" x14ac:dyDescent="0.25">
      <c r="A2" s="5" t="s">
        <v>1</v>
      </c>
      <c r="B2" s="3">
        <v>3.6583199999999998</v>
      </c>
      <c r="C2">
        <v>3.6854499999999999</v>
      </c>
      <c r="D2">
        <f>C2-B2</f>
        <v>2.7130000000000098E-2</v>
      </c>
      <c r="E2">
        <f>D2*$A$33</f>
        <v>27.130000000000098</v>
      </c>
      <c r="F2" s="19">
        <f>($A$34/B2)*E2</f>
        <v>7.4159723588970072</v>
      </c>
      <c r="G2" s="14">
        <v>19</v>
      </c>
      <c r="H2" s="21">
        <f>AVERAGE(F2:F4)</f>
        <v>8.8822145561369261</v>
      </c>
      <c r="I2" s="15">
        <f>STDEVP(F2:F4)</f>
        <v>1.0402801087205886</v>
      </c>
    </row>
    <row r="3" spans="1:9" x14ac:dyDescent="0.25">
      <c r="A3" s="5" t="s">
        <v>2</v>
      </c>
      <c r="B3" s="3">
        <v>3.7305999999999999</v>
      </c>
      <c r="C3">
        <v>3.7668599999999999</v>
      </c>
      <c r="D3">
        <f t="shared" ref="D3:D31" si="0">C3-B3</f>
        <v>3.6259999999999959E-2</v>
      </c>
      <c r="E3">
        <f t="shared" ref="E3:E31" si="1">D3*$A$33</f>
        <v>36.259999999999962</v>
      </c>
      <c r="F3" s="19">
        <f t="shared" ref="F3:F31" si="2">($A$34/B3)*E3</f>
        <v>9.7196161475365805</v>
      </c>
      <c r="G3" s="14"/>
      <c r="H3" s="21"/>
      <c r="I3" s="15"/>
    </row>
    <row r="4" spans="1:9" x14ac:dyDescent="0.25">
      <c r="A4" s="5" t="s">
        <v>3</v>
      </c>
      <c r="B4" s="3">
        <v>3.7335500000000001</v>
      </c>
      <c r="C4">
        <v>3.7690600000000001</v>
      </c>
      <c r="D4">
        <f t="shared" si="0"/>
        <v>3.5509999999999931E-2</v>
      </c>
      <c r="E4">
        <f t="shared" si="1"/>
        <v>35.509999999999934</v>
      </c>
      <c r="F4" s="19">
        <f t="shared" si="2"/>
        <v>9.5110551619771897</v>
      </c>
      <c r="G4" s="14"/>
      <c r="H4" s="21"/>
      <c r="I4" s="15"/>
    </row>
    <row r="5" spans="1:9" x14ac:dyDescent="0.25">
      <c r="A5" s="4" t="s">
        <v>4</v>
      </c>
      <c r="B5" s="3">
        <v>3.7137600000000002</v>
      </c>
      <c r="C5">
        <v>3.7288000000000001</v>
      </c>
      <c r="D5">
        <f t="shared" si="0"/>
        <v>1.5039999999999942E-2</v>
      </c>
      <c r="E5">
        <f t="shared" si="1"/>
        <v>15.039999999999942</v>
      </c>
      <c r="F5" s="19">
        <f t="shared" si="2"/>
        <v>4.0498039722545185</v>
      </c>
      <c r="G5" s="14">
        <v>20</v>
      </c>
      <c r="H5" s="21">
        <f t="shared" ref="H5" si="3">AVERAGE(F5:F7)</f>
        <v>4.2419425671098274</v>
      </c>
      <c r="I5" s="15">
        <f t="shared" ref="I5" si="4">STDEVP(F5:F7)</f>
        <v>1.0903690373127273</v>
      </c>
    </row>
    <row r="6" spans="1:9" x14ac:dyDescent="0.25">
      <c r="A6" s="4" t="s">
        <v>5</v>
      </c>
      <c r="B6" s="3">
        <v>3.6574900000000001</v>
      </c>
      <c r="C6">
        <v>3.6685099999999999</v>
      </c>
      <c r="D6">
        <f t="shared" si="0"/>
        <v>1.1019999999999808E-2</v>
      </c>
      <c r="E6">
        <f t="shared" si="1"/>
        <v>11.019999999999808</v>
      </c>
      <c r="F6" s="19">
        <f t="shared" si="2"/>
        <v>3.0129952508413713</v>
      </c>
      <c r="G6" s="14"/>
      <c r="H6" s="21"/>
      <c r="I6" s="15"/>
    </row>
    <row r="7" spans="1:9" x14ac:dyDescent="0.25">
      <c r="A7" s="4" t="s">
        <v>6</v>
      </c>
      <c r="B7" s="3">
        <v>3.9855</v>
      </c>
      <c r="C7">
        <v>4.00807</v>
      </c>
      <c r="D7">
        <f t="shared" si="0"/>
        <v>2.2569999999999979E-2</v>
      </c>
      <c r="E7">
        <f t="shared" si="1"/>
        <v>22.569999999999979</v>
      </c>
      <c r="F7" s="19">
        <f t="shared" si="2"/>
        <v>5.6630284782335911</v>
      </c>
      <c r="G7" s="14"/>
      <c r="H7" s="21"/>
      <c r="I7" s="15"/>
    </row>
    <row r="8" spans="1:9" x14ac:dyDescent="0.25">
      <c r="A8" s="4" t="s">
        <v>7</v>
      </c>
      <c r="B8" s="3">
        <v>3.7253699999999998</v>
      </c>
      <c r="C8">
        <v>3.7295500000000001</v>
      </c>
      <c r="D8">
        <f t="shared" si="0"/>
        <v>4.1800000000002946E-3</v>
      </c>
      <c r="E8">
        <f t="shared" si="1"/>
        <v>4.1800000000002946</v>
      </c>
      <c r="F8" s="19">
        <f t="shared" si="2"/>
        <v>1.1220362004311772</v>
      </c>
      <c r="G8" s="14">
        <v>35</v>
      </c>
      <c r="H8" s="21">
        <f t="shared" ref="H8" si="5">AVERAGE(F8:F10)</f>
        <v>0.98554263246743268</v>
      </c>
      <c r="I8" s="15">
        <f t="shared" ref="I8" si="6">STDEVP(F8:F10)</f>
        <v>0.10233621537909962</v>
      </c>
    </row>
    <row r="9" spans="1:9" x14ac:dyDescent="0.25">
      <c r="A9" s="4" t="s">
        <v>8</v>
      </c>
      <c r="B9" s="3">
        <v>4.3169000000000004</v>
      </c>
      <c r="C9">
        <v>4.3206800000000003</v>
      </c>
      <c r="D9">
        <f t="shared" si="0"/>
        <v>3.7799999999998946E-3</v>
      </c>
      <c r="E9">
        <f t="shared" si="1"/>
        <v>3.7799999999998946</v>
      </c>
      <c r="F9" s="19">
        <f t="shared" si="2"/>
        <v>0.875628344413791</v>
      </c>
      <c r="G9" s="14"/>
      <c r="H9" s="21"/>
      <c r="I9" s="15"/>
    </row>
    <row r="10" spans="1:9" x14ac:dyDescent="0.25">
      <c r="A10" s="4" t="s">
        <v>9</v>
      </c>
      <c r="B10" s="3">
        <v>3.7227700000000001</v>
      </c>
      <c r="C10">
        <v>3.72634</v>
      </c>
      <c r="D10">
        <f t="shared" si="0"/>
        <v>3.5699999999998511E-3</v>
      </c>
      <c r="E10">
        <f t="shared" si="1"/>
        <v>3.5699999999998511</v>
      </c>
      <c r="F10" s="19">
        <f t="shared" si="2"/>
        <v>0.9589633525573299</v>
      </c>
      <c r="G10" s="14"/>
      <c r="H10" s="21"/>
      <c r="I10" s="15"/>
    </row>
    <row r="11" spans="1:9" x14ac:dyDescent="0.25">
      <c r="A11" s="4" t="s">
        <v>10</v>
      </c>
      <c r="B11" s="3">
        <v>3.7258900000000001</v>
      </c>
      <c r="C11">
        <v>3.7314799999999999</v>
      </c>
      <c r="D11">
        <f t="shared" si="0"/>
        <v>5.5899999999997618E-3</v>
      </c>
      <c r="E11">
        <f t="shared" si="1"/>
        <v>5.5899999999997618</v>
      </c>
      <c r="F11" s="19">
        <f t="shared" si="2"/>
        <v>1.500312676971076</v>
      </c>
      <c r="G11" s="14">
        <v>36</v>
      </c>
      <c r="H11" s="21">
        <f t="shared" ref="H11" si="7">AVERAGE(F11:F13)</f>
        <v>1.2393563200729807</v>
      </c>
      <c r="I11" s="15">
        <f t="shared" ref="I11" si="8">STDEVP(F11:F13)</f>
        <v>0.1879582481894814</v>
      </c>
    </row>
    <row r="12" spans="1:9" x14ac:dyDescent="0.25">
      <c r="A12" s="4" t="s">
        <v>11</v>
      </c>
      <c r="B12" s="3">
        <v>3.7304300000000001</v>
      </c>
      <c r="C12">
        <v>3.7347299999999999</v>
      </c>
      <c r="D12">
        <f t="shared" si="0"/>
        <v>4.2999999999997485E-3</v>
      </c>
      <c r="E12">
        <f t="shared" si="1"/>
        <v>4.2999999999997485</v>
      </c>
      <c r="F12" s="19">
        <f t="shared" si="2"/>
        <v>1.1526821304781882</v>
      </c>
      <c r="G12" s="14"/>
      <c r="H12" s="21"/>
      <c r="I12" s="15"/>
    </row>
    <row r="13" spans="1:9" x14ac:dyDescent="0.25">
      <c r="A13" s="4" t="s">
        <v>12</v>
      </c>
      <c r="B13" s="3">
        <v>3.7274400000000001</v>
      </c>
      <c r="C13">
        <v>3.7314099999999999</v>
      </c>
      <c r="D13">
        <f t="shared" si="0"/>
        <v>3.969999999999807E-3</v>
      </c>
      <c r="E13">
        <f t="shared" si="1"/>
        <v>3.969999999999807</v>
      </c>
      <c r="F13" s="19">
        <f t="shared" si="2"/>
        <v>1.0650741527696777</v>
      </c>
      <c r="G13" s="14"/>
      <c r="H13" s="21"/>
      <c r="I13" s="15"/>
    </row>
    <row r="14" spans="1:9" x14ac:dyDescent="0.25">
      <c r="A14" s="5" t="s">
        <v>13</v>
      </c>
      <c r="B14" s="3">
        <v>3.7301199999999999</v>
      </c>
      <c r="C14">
        <v>3.7478899999999999</v>
      </c>
      <c r="D14">
        <f t="shared" si="0"/>
        <v>1.7770000000000064E-2</v>
      </c>
      <c r="E14">
        <f t="shared" si="1"/>
        <v>17.770000000000064</v>
      </c>
      <c r="F14" s="19">
        <f t="shared" si="2"/>
        <v>4.7639218041242817</v>
      </c>
      <c r="G14" s="14">
        <v>37</v>
      </c>
      <c r="H14" s="21">
        <f t="shared" ref="H14" si="9">AVERAGE(F14:F16)</f>
        <v>5.3878031240723745</v>
      </c>
      <c r="I14" s="15">
        <f t="shared" ref="I14" si="10">STDEVP(F14:F16)</f>
        <v>0.45592786621772269</v>
      </c>
    </row>
    <row r="15" spans="1:9" x14ac:dyDescent="0.25">
      <c r="A15" s="5" t="s">
        <v>14</v>
      </c>
      <c r="B15" s="3">
        <v>3.77006</v>
      </c>
      <c r="C15">
        <v>3.7920799999999999</v>
      </c>
      <c r="D15">
        <f t="shared" si="0"/>
        <v>2.2019999999999929E-2</v>
      </c>
      <c r="E15">
        <f t="shared" si="1"/>
        <v>22.019999999999929</v>
      </c>
      <c r="F15" s="19">
        <f t="shared" si="2"/>
        <v>5.8407558500395034</v>
      </c>
      <c r="G15" s="14"/>
      <c r="H15" s="21"/>
      <c r="I15" s="15"/>
    </row>
    <row r="16" spans="1:9" x14ac:dyDescent="0.25">
      <c r="A16" s="5" t="s">
        <v>15</v>
      </c>
      <c r="B16" s="3">
        <v>3.72567</v>
      </c>
      <c r="C16">
        <v>3.7463799999999998</v>
      </c>
      <c r="D16">
        <f t="shared" si="0"/>
        <v>2.0709999999999784E-2</v>
      </c>
      <c r="E16">
        <f t="shared" si="1"/>
        <v>20.709999999999784</v>
      </c>
      <c r="F16" s="19">
        <f t="shared" si="2"/>
        <v>5.5587317180533393</v>
      </c>
      <c r="G16" s="14"/>
      <c r="H16" s="21"/>
      <c r="I16" s="15"/>
    </row>
    <row r="17" spans="1:9" x14ac:dyDescent="0.25">
      <c r="A17" s="4" t="s">
        <v>16</v>
      </c>
      <c r="B17" s="3">
        <v>3.7221500000000001</v>
      </c>
      <c r="C17">
        <v>3.7243599999999999</v>
      </c>
      <c r="D17">
        <f t="shared" si="0"/>
        <v>2.2099999999998232E-3</v>
      </c>
      <c r="E17">
        <f t="shared" si="1"/>
        <v>2.2099999999998232</v>
      </c>
      <c r="F17" s="19">
        <f t="shared" si="2"/>
        <v>0.59374286366745654</v>
      </c>
      <c r="G17" s="14">
        <v>38</v>
      </c>
      <c r="H17" s="21">
        <f t="shared" ref="H17" si="11">AVERAGE(F17:F19)</f>
        <v>0.5940884549365576</v>
      </c>
      <c r="I17" s="15">
        <f t="shared" ref="I17" si="12">STDEVP(F17:F19)</f>
        <v>0.1095204698671855</v>
      </c>
    </row>
    <row r="18" spans="1:9" x14ac:dyDescent="0.25">
      <c r="A18" s="4" t="s">
        <v>17</v>
      </c>
      <c r="B18" s="3">
        <v>3.7891499999999998</v>
      </c>
      <c r="C18">
        <v>3.7919100000000001</v>
      </c>
      <c r="D18">
        <f t="shared" si="0"/>
        <v>2.7600000000003178E-3</v>
      </c>
      <c r="E18">
        <f t="shared" si="1"/>
        <v>2.7600000000003178</v>
      </c>
      <c r="F18" s="19">
        <f t="shared" si="2"/>
        <v>0.7283955504533518</v>
      </c>
      <c r="G18" s="14"/>
      <c r="H18" s="21"/>
      <c r="I18" s="15"/>
    </row>
    <row r="19" spans="1:9" x14ac:dyDescent="0.25">
      <c r="A19" s="4" t="s">
        <v>18</v>
      </c>
      <c r="B19" s="3">
        <v>3.6076999999999999</v>
      </c>
      <c r="C19">
        <v>3.6093600000000001</v>
      </c>
      <c r="D19">
        <f t="shared" si="0"/>
        <v>1.6600000000002169E-3</v>
      </c>
      <c r="E19">
        <f t="shared" si="1"/>
        <v>1.6600000000002169</v>
      </c>
      <c r="F19" s="19">
        <f t="shared" si="2"/>
        <v>0.46012695068886467</v>
      </c>
      <c r="G19" s="14"/>
      <c r="H19" s="21"/>
      <c r="I19" s="15"/>
    </row>
    <row r="20" spans="1:9" x14ac:dyDescent="0.25">
      <c r="A20" s="4" t="s">
        <v>19</v>
      </c>
      <c r="B20" s="3">
        <v>4.3143500000000001</v>
      </c>
      <c r="C20">
        <v>4.3159400000000003</v>
      </c>
      <c r="D20">
        <f t="shared" si="0"/>
        <v>1.5900000000002024E-3</v>
      </c>
      <c r="E20">
        <f t="shared" si="1"/>
        <v>1.5900000000002024</v>
      </c>
      <c r="F20" s="19">
        <f t="shared" si="2"/>
        <v>0.36853755490403012</v>
      </c>
      <c r="G20" s="14">
        <v>39</v>
      </c>
      <c r="H20" s="21">
        <f t="shared" ref="H20" si="13">AVERAGE(F20:F22)</f>
        <v>0.41071943642382247</v>
      </c>
      <c r="I20" s="15">
        <f t="shared" ref="I20" si="14">STDEVP(F20:F22)</f>
        <v>0.10940367742176593</v>
      </c>
    </row>
    <row r="21" spans="1:9" x14ac:dyDescent="0.25">
      <c r="A21" s="4" t="s">
        <v>20</v>
      </c>
      <c r="B21" s="3">
        <v>3.7306699999999999</v>
      </c>
      <c r="C21">
        <v>3.7317999999999998</v>
      </c>
      <c r="D21">
        <f t="shared" si="0"/>
        <v>1.1299999999998533E-3</v>
      </c>
      <c r="E21">
        <f t="shared" si="1"/>
        <v>1.1299999999998533</v>
      </c>
      <c r="F21" s="19">
        <f t="shared" si="2"/>
        <v>0.30289465431138463</v>
      </c>
      <c r="G21" s="14"/>
      <c r="H21" s="21"/>
      <c r="I21" s="15"/>
    </row>
    <row r="22" spans="1:9" x14ac:dyDescent="0.25">
      <c r="A22" s="4" t="s">
        <v>21</v>
      </c>
      <c r="B22" s="3">
        <v>3.7273100000000001</v>
      </c>
      <c r="C22">
        <v>3.7294</v>
      </c>
      <c r="D22">
        <f t="shared" si="0"/>
        <v>2.0899999999999253E-3</v>
      </c>
      <c r="E22">
        <f t="shared" si="1"/>
        <v>2.0899999999999253</v>
      </c>
      <c r="F22" s="19">
        <f t="shared" si="2"/>
        <v>0.56072610005605261</v>
      </c>
      <c r="G22" s="14"/>
      <c r="H22" s="21"/>
      <c r="I22" s="15"/>
    </row>
    <row r="23" spans="1:9" x14ac:dyDescent="0.25">
      <c r="A23" s="4" t="s">
        <v>22</v>
      </c>
      <c r="B23" s="3">
        <v>3.7282700000000002</v>
      </c>
      <c r="C23">
        <v>3.7345299999999999</v>
      </c>
      <c r="D23">
        <f t="shared" si="0"/>
        <v>6.2599999999997102E-3</v>
      </c>
      <c r="E23">
        <f t="shared" si="1"/>
        <v>6.2599999999997102</v>
      </c>
      <c r="F23" s="19">
        <f t="shared" si="2"/>
        <v>1.6790629434026265</v>
      </c>
      <c r="G23" s="14">
        <v>40</v>
      </c>
      <c r="H23" s="21">
        <f t="shared" ref="H23" si="15">AVERAGE(F23:F25)</f>
        <v>2.0227210551102117</v>
      </c>
      <c r="I23" s="15">
        <f t="shared" ref="I23" si="16">STDEVP(F23:F25)</f>
        <v>0.30410666651638485</v>
      </c>
    </row>
    <row r="24" spans="1:9" x14ac:dyDescent="0.25">
      <c r="A24" s="4" t="s">
        <v>23</v>
      </c>
      <c r="B24" s="3">
        <v>3.72472</v>
      </c>
      <c r="C24">
        <v>3.7320600000000002</v>
      </c>
      <c r="D24">
        <f t="shared" si="0"/>
        <v>7.3400000000001242E-3</v>
      </c>
      <c r="E24">
        <f t="shared" si="1"/>
        <v>7.3400000000001242</v>
      </c>
      <c r="F24" s="19">
        <f t="shared" si="2"/>
        <v>1.9706179256427661</v>
      </c>
      <c r="G24" s="14"/>
      <c r="H24" s="21"/>
      <c r="I24" s="15"/>
    </row>
    <row r="25" spans="1:9" x14ac:dyDescent="0.25">
      <c r="A25" s="4" t="s">
        <v>24</v>
      </c>
      <c r="B25" s="3">
        <v>3.7709600000000001</v>
      </c>
      <c r="C25">
        <v>3.7800799999999999</v>
      </c>
      <c r="D25">
        <f t="shared" si="0"/>
        <v>9.1199999999997949E-3</v>
      </c>
      <c r="E25">
        <f t="shared" si="1"/>
        <v>9.1199999999997949</v>
      </c>
      <c r="F25" s="19">
        <f t="shared" si="2"/>
        <v>2.4184822962852417</v>
      </c>
      <c r="G25" s="14"/>
      <c r="H25" s="21"/>
      <c r="I25" s="15"/>
    </row>
    <row r="26" spans="1:9" x14ac:dyDescent="0.25">
      <c r="A26" s="5" t="s">
        <v>25</v>
      </c>
      <c r="B26" s="3">
        <v>3.6356600000000001</v>
      </c>
      <c r="C26">
        <v>3.6603300000000001</v>
      </c>
      <c r="D26">
        <f t="shared" si="0"/>
        <v>2.466999999999997E-2</v>
      </c>
      <c r="E26">
        <f t="shared" si="1"/>
        <v>24.66999999999997</v>
      </c>
      <c r="F26" s="19">
        <f t="shared" si="2"/>
        <v>6.7855630064417376</v>
      </c>
      <c r="G26" s="14">
        <v>41</v>
      </c>
      <c r="H26" s="21">
        <f t="shared" ref="H26" si="17">AVERAGE(F26:F28)</f>
        <v>6.6340979473274047</v>
      </c>
      <c r="I26" s="15">
        <f t="shared" ref="I26" si="18">STDEVP(F26:F28)</f>
        <v>0.20718387605949651</v>
      </c>
    </row>
    <row r="27" spans="1:9" x14ac:dyDescent="0.25">
      <c r="A27" s="5" t="s">
        <v>26</v>
      </c>
      <c r="B27" s="3">
        <v>3.66168</v>
      </c>
      <c r="C27">
        <v>3.68649</v>
      </c>
      <c r="D27">
        <f t="shared" si="0"/>
        <v>2.4809999999999999E-2</v>
      </c>
      <c r="E27">
        <f t="shared" si="1"/>
        <v>24.81</v>
      </c>
      <c r="F27" s="19">
        <f t="shared" si="2"/>
        <v>6.775578423018942</v>
      </c>
      <c r="G27" s="14"/>
      <c r="H27" s="21"/>
      <c r="I27" s="15"/>
    </row>
    <row r="28" spans="1:9" x14ac:dyDescent="0.25">
      <c r="A28" s="5" t="s">
        <v>27</v>
      </c>
      <c r="B28" s="3">
        <v>3.7800699999999998</v>
      </c>
      <c r="C28">
        <v>3.8040400000000001</v>
      </c>
      <c r="D28">
        <f t="shared" si="0"/>
        <v>2.3970000000000269E-2</v>
      </c>
      <c r="E28">
        <f t="shared" si="1"/>
        <v>23.970000000000269</v>
      </c>
      <c r="F28" s="19">
        <f t="shared" si="2"/>
        <v>6.3411524125215326</v>
      </c>
      <c r="G28" s="14"/>
      <c r="H28" s="21"/>
      <c r="I28" s="15"/>
    </row>
    <row r="29" spans="1:9" x14ac:dyDescent="0.25">
      <c r="A29" s="4" t="s">
        <v>28</v>
      </c>
      <c r="B29" s="3">
        <v>3.7353999999999998</v>
      </c>
      <c r="C29">
        <v>3.7404199999999999</v>
      </c>
      <c r="D29">
        <f t="shared" si="0"/>
        <v>5.0200000000000244E-3</v>
      </c>
      <c r="E29">
        <f t="shared" si="1"/>
        <v>5.0200000000000244</v>
      </c>
      <c r="F29" s="19">
        <f t="shared" si="2"/>
        <v>1.3438989131016825</v>
      </c>
      <c r="G29" s="14">
        <v>42</v>
      </c>
      <c r="H29" s="21">
        <f t="shared" ref="H29" si="19">AVERAGE(F29:F31)</f>
        <v>1.1230134777558078</v>
      </c>
      <c r="I29" s="15">
        <f>STDEVP(F29:F31)</f>
        <v>0.30100086948804944</v>
      </c>
    </row>
    <row r="30" spans="1:9" x14ac:dyDescent="0.25">
      <c r="A30" s="4" t="s">
        <v>29</v>
      </c>
      <c r="B30" s="3">
        <v>3.7852899999999998</v>
      </c>
      <c r="C30">
        <v>3.7879299999999998</v>
      </c>
      <c r="D30">
        <f t="shared" si="0"/>
        <v>2.6399999999999757E-3</v>
      </c>
      <c r="E30">
        <f t="shared" si="1"/>
        <v>2.6399999999999757</v>
      </c>
      <c r="F30" s="19">
        <f t="shared" si="2"/>
        <v>0.69743665610824424</v>
      </c>
      <c r="G30" s="14"/>
      <c r="H30" s="21"/>
      <c r="I30" s="15"/>
    </row>
    <row r="31" spans="1:9" x14ac:dyDescent="0.25">
      <c r="A31" s="4" t="s">
        <v>30</v>
      </c>
      <c r="B31" s="3">
        <v>3.73577</v>
      </c>
      <c r="C31">
        <v>3.7407300000000001</v>
      </c>
      <c r="D31">
        <f t="shared" si="0"/>
        <v>4.9600000000000755E-3</v>
      </c>
      <c r="E31">
        <f t="shared" si="1"/>
        <v>4.9600000000000755</v>
      </c>
      <c r="F31" s="19">
        <f t="shared" si="2"/>
        <v>1.3277048640574969</v>
      </c>
      <c r="G31" s="14"/>
      <c r="H31" s="21"/>
      <c r="I31" s="15"/>
    </row>
    <row r="33" spans="1:1" x14ac:dyDescent="0.25">
      <c r="A33">
        <v>1000</v>
      </c>
    </row>
    <row r="34" spans="1:1" x14ac:dyDescent="0.25">
      <c r="A34">
        <v>1</v>
      </c>
    </row>
  </sheetData>
  <mergeCells count="30">
    <mergeCell ref="I20:I22"/>
    <mergeCell ref="I23:I25"/>
    <mergeCell ref="I26:I28"/>
    <mergeCell ref="I29:I31"/>
    <mergeCell ref="H17:H19"/>
    <mergeCell ref="H20:H22"/>
    <mergeCell ref="H23:H25"/>
    <mergeCell ref="H26:H28"/>
    <mergeCell ref="H29:H31"/>
    <mergeCell ref="I5:I7"/>
    <mergeCell ref="I8:I10"/>
    <mergeCell ref="I11:I13"/>
    <mergeCell ref="I14:I16"/>
    <mergeCell ref="I17:I19"/>
    <mergeCell ref="G20:G22"/>
    <mergeCell ref="G23:G25"/>
    <mergeCell ref="G26:G28"/>
    <mergeCell ref="G29:G31"/>
    <mergeCell ref="H2:H4"/>
    <mergeCell ref="I2:I4"/>
    <mergeCell ref="H5:H7"/>
    <mergeCell ref="H8:H10"/>
    <mergeCell ref="H11:H13"/>
    <mergeCell ref="H14:H16"/>
    <mergeCell ref="G2:G4"/>
    <mergeCell ref="G5:G7"/>
    <mergeCell ref="G8:G10"/>
    <mergeCell ref="G11:G13"/>
    <mergeCell ref="G14:G16"/>
    <mergeCell ref="G17:G19"/>
  </mergeCells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Stanovení_polyfenolů</vt:lpstr>
      <vt:lpstr>Stanovení_vodou_extrh.l.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2020-12-28T13:41:33Z</dcterms:created>
  <dcterms:modified xsi:type="dcterms:W3CDTF">2021-01-06T10:13:38Z</dcterms:modified>
</cp:coreProperties>
</file>